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6.xml" ContentType="application/vnd.openxmlformats-officedocument.drawing+xml"/>
  <Override PartName="/xl/pivotTables/pivotTable1.xml" ContentType="application/vnd.openxmlformats-officedocument.spreadsheetml.pivotTable+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Strategy and Business Development\Strategic Plan 2022\"/>
    </mc:Choice>
  </mc:AlternateContent>
  <bookViews>
    <workbookView xWindow="0" yWindow="0" windowWidth="28800" windowHeight="12300" activeTab="4"/>
  </bookViews>
  <sheets>
    <sheet name="Cover" sheetId="7" r:id="rId1"/>
    <sheet name="The PDM X" sheetId="11" state="hidden" r:id="rId2"/>
    <sheet name="Strategic Plan Alignment" sheetId="2" state="hidden" r:id="rId3"/>
    <sheet name="Approach" sheetId="15" state="hidden" r:id="rId4"/>
    <sheet name="Matrix" sheetId="22" r:id="rId5"/>
    <sheet name="Review Inputs" sheetId="18" state="hidden" r:id="rId6"/>
    <sheet name="Strategic Matrix" sheetId="1" state="hidden" r:id="rId7"/>
    <sheet name="Pivot" sheetId="14" state="hidden" r:id="rId8"/>
    <sheet name="Dashboard" sheetId="13" state="hidden" r:id="rId9"/>
    <sheet name="Drop Downs" sheetId="12" state="hidden" r:id="rId10"/>
    <sheet name="CPUP Finance" sheetId="3" state="hidden" r:id="rId11"/>
    <sheet name="UPENN Finance" sheetId="9" state="hidden" r:id="rId12"/>
    <sheet name="Operations" sheetId="10" state="hidden" r:id="rId13"/>
    <sheet name="Strategy &amp; Business Development" sheetId="5" state="hidden" r:id="rId14"/>
    <sheet name="Define Strategies" sheetId="19" state="hidden" r:id="rId15"/>
    <sheet name="Review &amp; Adjust" sheetId="20" state="hidden" r:id="rId16"/>
    <sheet name="Not Prioritized" sheetId="23" r:id="rId17"/>
    <sheet name="Close" sheetId="8" r:id="rId18"/>
  </sheets>
  <externalReferences>
    <externalReference r:id="rId19"/>
  </externalReferences>
  <definedNames>
    <definedName name="check">'Drop Downs'!$A$25</definedName>
    <definedName name="Objectives" localSheetId="16">#REF!</definedName>
    <definedName name="Objectives">#REF!</definedName>
    <definedName name="OrganizingPrinciple">'Drop Downs'!$A$37:$A$40</definedName>
    <definedName name="Quarter">'Drop Downs'!$A$19:$A$22</definedName>
    <definedName name="Status" localSheetId="2">'[1]Drop Downs'!$B$11:$B$13</definedName>
    <definedName name="Status">'Drop Downs'!$A$1:$A$6</definedName>
    <definedName name="StrategicGoal">'Drop Downs'!$A$30:$A$33</definedName>
    <definedName name="Themes" localSheetId="16">#REF!</definedName>
    <definedName name="Themes">#REF!</definedName>
    <definedName name="Year">'Drop Downs'!$A$8:$A$16</definedName>
    <definedName name="YesNo">'Drop Downs'!$A$27:$A$28</definedName>
  </definedNames>
  <calcPr calcId="162913"/>
  <pivotCaches>
    <pivotCache cacheId="1"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22" l="1"/>
  <c r="J45" i="22" l="1"/>
  <c r="B4" i="23"/>
  <c r="B3" i="23"/>
  <c r="B2" i="23"/>
  <c r="J46" i="22" l="1"/>
  <c r="B4" i="22" l="1"/>
  <c r="B3" i="22"/>
  <c r="B2" i="22"/>
  <c r="A2" i="20" l="1"/>
  <c r="A1" i="20"/>
  <c r="A2" i="19"/>
  <c r="A1" i="19"/>
  <c r="A2" i="18"/>
  <c r="A1" i="18"/>
  <c r="A2" i="15"/>
  <c r="A1" i="15"/>
  <c r="B2" i="1"/>
  <c r="B1" i="1" l="1"/>
  <c r="R34" i="13" l="1"/>
  <c r="Q34" i="13"/>
  <c r="R27" i="13"/>
  <c r="Q27" i="13"/>
  <c r="R20" i="13"/>
  <c r="Q20" i="13"/>
  <c r="R13" i="13"/>
  <c r="Q13" i="13"/>
  <c r="I9" i="13"/>
  <c r="G34" i="13"/>
  <c r="F34" i="13"/>
  <c r="G27" i="13"/>
  <c r="F27" i="13"/>
  <c r="G20" i="13"/>
  <c r="F20" i="13"/>
  <c r="G13" i="13"/>
  <c r="F13" i="13"/>
  <c r="H26" i="13"/>
  <c r="H36" i="13"/>
  <c r="S18" i="13"/>
  <c r="S10" i="13"/>
  <c r="S36" i="13"/>
  <c r="E18" i="13"/>
  <c r="D19" i="13"/>
  <c r="P17" i="13"/>
  <c r="D23" i="13"/>
  <c r="E33" i="13"/>
  <c r="E26" i="13"/>
  <c r="P24" i="13"/>
  <c r="H11" i="13"/>
  <c r="E12" i="13"/>
  <c r="H33" i="13"/>
  <c r="H23" i="13"/>
  <c r="O36" i="13"/>
  <c r="S23" i="13"/>
  <c r="D11" i="13"/>
  <c r="E16" i="13"/>
  <c r="S24" i="13"/>
  <c r="D17" i="13"/>
  <c r="D10" i="13"/>
  <c r="O16" i="13"/>
  <c r="O33" i="13"/>
  <c r="D33" i="13"/>
  <c r="H19" i="13"/>
  <c r="S17" i="13"/>
  <c r="H16" i="13"/>
  <c r="E23" i="13"/>
  <c r="O23" i="13"/>
  <c r="P16" i="13"/>
  <c r="H17" i="13"/>
  <c r="P12" i="13"/>
  <c r="P33" i="13"/>
  <c r="H12" i="13"/>
  <c r="O17" i="13"/>
  <c r="O18" i="13"/>
  <c r="O24" i="13"/>
  <c r="D26" i="13"/>
  <c r="S12" i="13"/>
  <c r="H24" i="13"/>
  <c r="P19" i="13"/>
  <c r="E10" i="13"/>
  <c r="H18" i="13"/>
  <c r="D12" i="13"/>
  <c r="O11" i="13"/>
  <c r="P23" i="13"/>
  <c r="P10" i="13"/>
  <c r="S19" i="13"/>
  <c r="D24" i="13"/>
  <c r="E24" i="13"/>
  <c r="H10" i="13"/>
  <c r="E36" i="13"/>
  <c r="D16" i="13"/>
  <c r="E17" i="13"/>
  <c r="P26" i="13"/>
  <c r="O26" i="13"/>
  <c r="P18" i="13"/>
  <c r="D36" i="13"/>
  <c r="O12" i="13"/>
  <c r="O19" i="13"/>
  <c r="P11" i="13"/>
  <c r="S26" i="13"/>
  <c r="S33" i="13"/>
  <c r="P36" i="13"/>
  <c r="S11" i="13"/>
  <c r="E19" i="13"/>
  <c r="E11" i="13"/>
  <c r="O10" i="13"/>
  <c r="D18" i="13"/>
  <c r="S16" i="13"/>
  <c r="K12" i="13" l="1"/>
  <c r="K33" i="13"/>
  <c r="K34" i="13" s="1"/>
  <c r="K36" i="13"/>
  <c r="K10" i="13"/>
  <c r="K17" i="13"/>
  <c r="K24" i="13"/>
  <c r="K19" i="13"/>
  <c r="K16" i="13"/>
  <c r="K23" i="13"/>
  <c r="K11" i="13"/>
  <c r="K18" i="13"/>
  <c r="K26" i="13"/>
  <c r="T25" i="13"/>
  <c r="T9" i="13"/>
  <c r="R38" i="13"/>
  <c r="Q38" i="13"/>
  <c r="S13" i="13"/>
  <c r="T11" i="13"/>
  <c r="T16" i="13"/>
  <c r="O20" i="13"/>
  <c r="T18" i="13"/>
  <c r="T23" i="13"/>
  <c r="O27" i="13"/>
  <c r="P34" i="13"/>
  <c r="P13" i="13"/>
  <c r="T33" i="13"/>
  <c r="O34" i="13"/>
  <c r="P20" i="13"/>
  <c r="P27" i="13"/>
  <c r="T26" i="13"/>
  <c r="S34" i="13"/>
  <c r="T36" i="13"/>
  <c r="T10" i="13"/>
  <c r="O13" i="13"/>
  <c r="T12" i="13"/>
  <c r="S20" i="13"/>
  <c r="T17" i="13"/>
  <c r="T19" i="13"/>
  <c r="S27" i="13"/>
  <c r="T24" i="13"/>
  <c r="I10" i="13"/>
  <c r="M10" i="13" s="1"/>
  <c r="I11" i="13"/>
  <c r="I12" i="13"/>
  <c r="I36" i="13"/>
  <c r="I23" i="13"/>
  <c r="I16" i="13"/>
  <c r="I33" i="13"/>
  <c r="I25" i="13"/>
  <c r="I24" i="13"/>
  <c r="I26" i="13"/>
  <c r="I17" i="13"/>
  <c r="I18" i="13"/>
  <c r="I19" i="13"/>
  <c r="G38" i="13"/>
  <c r="F38" i="13"/>
  <c r="E34" i="13"/>
  <c r="D34" i="13"/>
  <c r="H34" i="13"/>
  <c r="E27" i="13"/>
  <c r="D27" i="13"/>
  <c r="H27" i="13"/>
  <c r="D20" i="13"/>
  <c r="E20" i="13"/>
  <c r="H20" i="13"/>
  <c r="D13" i="13"/>
  <c r="M17" i="13" l="1"/>
  <c r="M33" i="13"/>
  <c r="M12" i="13"/>
  <c r="M26" i="13"/>
  <c r="M16" i="13"/>
  <c r="K13" i="13"/>
  <c r="K27" i="13"/>
  <c r="M19" i="13"/>
  <c r="K20" i="13"/>
  <c r="M18" i="13"/>
  <c r="M36" i="13"/>
  <c r="M11" i="13"/>
  <c r="M24" i="13"/>
  <c r="M23" i="13"/>
  <c r="P38" i="13"/>
  <c r="S38" i="13"/>
  <c r="O38" i="13"/>
  <c r="T13" i="13"/>
  <c r="T27" i="13"/>
  <c r="T20" i="13"/>
  <c r="T34" i="13"/>
  <c r="D38" i="13"/>
  <c r="I34" i="13"/>
  <c r="M34" i="13" s="1"/>
  <c r="E13" i="13"/>
  <c r="E38" i="13" s="1"/>
  <c r="I13" i="13"/>
  <c r="H13" i="13"/>
  <c r="H38" i="13" s="1"/>
  <c r="I27" i="13"/>
  <c r="M27" i="13" s="1"/>
  <c r="I20" i="13"/>
  <c r="K38" i="13" l="1"/>
  <c r="M13" i="13"/>
  <c r="M20" i="13"/>
  <c r="T38" i="13"/>
  <c r="I38" i="13"/>
  <c r="M38" i="13" s="1"/>
</calcChain>
</file>

<file path=xl/sharedStrings.xml><?xml version="1.0" encoding="utf-8"?>
<sst xmlns="http://schemas.openxmlformats.org/spreadsheetml/2006/main" count="1165" uniqueCount="490">
  <si>
    <t>Department of Psychiatry</t>
  </si>
  <si>
    <t>Strategic Plan Alignment Matrix</t>
  </si>
  <si>
    <t>Strategic Goal</t>
  </si>
  <si>
    <t>Objectives</t>
  </si>
  <si>
    <t>Initiatives</t>
  </si>
  <si>
    <t>Metrics</t>
  </si>
  <si>
    <t>Benchmark and adjust salaries and benefits to be competitive among similar universities and in     the health care industry.</t>
  </si>
  <si>
    <t>Increase employee engagement and wellness.</t>
  </si>
  <si>
    <t>Strategically hire to increase clinical capacity and adjust workload to be aligned with PSOM and national standards.</t>
  </si>
  <si>
    <t>Develop outstanding educational programs to recruit top talent with attention to diversity</t>
  </si>
  <si>
    <t>Attract researchers in key areas that the Department decides to develop.</t>
  </si>
  <si>
    <t>Further develop and promote our brand – Psychiatry@PennMedicine to increase employee pride in and satisfaction with their workplace.</t>
  </si>
  <si>
    <t>Complete market analysis of faculty compensation and align PSOM psychiatry with AAMC.</t>
  </si>
  <si>
    <t>Review with CPUP leadership, Finance Committee, departmental research leaders, SOM and Downtown hospitals CEO’s and CFO’s.</t>
  </si>
  <si>
    <t>Incorporate into Psychiatry Funds Flow re-basing exercise. (There will be on-going efforts to analyze and assess the full salary and benefits portfolio and to implement meaningful changes necessary to attract and retain quality talent).</t>
  </si>
  <si>
    <t>Complete Faculty compensation plan by FY Q2.</t>
  </si>
  <si>
    <t>Incorporate recommendations into FY ’20 – ‘22 funds flow re-basing exercise.</t>
  </si>
  <si>
    <t>Communicate from Chairman’s office by FY ‘19 Q3.</t>
  </si>
  <si>
    <t>Analyze data from employee engagement focus groups and implement countermeasures to close gaps.</t>
  </si>
  <si>
    <t>In partnership with HR, establish metrics to track engagement, educational activities, mentorship opportunities, and development opportunities for faculty and staff.</t>
  </si>
  <si>
    <t>Use resources to train and develop leaders.</t>
  </si>
  <si>
    <t>Complete root cause analysis across all surveys and results by FY ‘19 Q2.</t>
  </si>
  <si>
    <t>Decrease disengaged to 5% or less by next survey.</t>
  </si>
  <si>
    <t>Increase engaged by 20% by next survey.</t>
  </si>
  <si>
    <t>Expand career and mentorship support by FY ‘20 Q1.</t>
  </si>
  <si>
    <t>Develop more efficient, evidence based care delivery models.</t>
  </si>
  <si>
    <t>Hire new clinical faculty and staff accordingly.</t>
  </si>
  <si>
    <t>Conduct implementation research in tandem and publish results.</t>
  </si>
  <si>
    <t>Develop a comprehensive approach to efficient mental health care leveraging deep clinical knowledge in partnership with top implementation scientists by FY ‘20 Q1.</t>
  </si>
  <si>
    <t>Hire clinicians and staff over FY ’20 – ’21.</t>
  </si>
  <si>
    <t>Embed implementation scientists in all clinical services developments by FY ‘19 Q2.</t>
  </si>
  <si>
    <t>Begin submitting manuscripts for publication by FY ‘20 Q2.</t>
  </si>
  <si>
    <t>Review and revamp all Department education programs.</t>
  </si>
  <si>
    <t>Complete faculty review of residency training programs by FY ‘20 Q1.</t>
  </si>
  <si>
    <t xml:space="preserve">Establish new leadership for undergraduate medical education by FY ‘20 Q1. </t>
  </si>
  <si>
    <t>Revamp curriculum for medical education by FY ‘21 Q2.</t>
  </si>
  <si>
    <t>Bring all research and clinical fellowships under unified leadership by FY ‘21 Q4.</t>
  </si>
  <si>
    <t>Recruit faculty to conduct research in basic neuroscience, molecular imaging, global mental health and statistical genetics, as per Chairman’s vision statement at time of employment.</t>
  </si>
  <si>
    <t>Hire 3 basic neuroscientists by FY ‘19 Q2.</t>
  </si>
  <si>
    <t>Launch search for molecular imaging faculty by FY ‘19 Q2.</t>
  </si>
  <si>
    <t>Launch search for global mental health by FY ‘20 Q2.</t>
  </si>
  <si>
    <t>Launch search for statistical genetics by FY ‘21 Q2.</t>
  </si>
  <si>
    <t>Publicize new vision, mission and strategic plan to Department faculty and staff.</t>
  </si>
  <si>
    <t>Chairman will review vision and mission statement at all Faculty Meetings in FY ’19 – ’20.</t>
  </si>
  <si>
    <t>Vision and mission statement will be posted prominently on Psychiatry@PennMedicine website to be launched by FY ‘20 Q2.</t>
  </si>
  <si>
    <t>Vision and mission statement will figure prominently on departmental newsletter to be launched by FY ‘20 Q3.</t>
  </si>
  <si>
    <t>Assemble leaders inside and outside of the Department to determine new directions in research, education and clinical care.</t>
  </si>
  <si>
    <t>Develop and implement an organizational structure and leadership model that provides cross-program support and facilitates collaboration.</t>
  </si>
  <si>
    <t>Create incentives for Department faculty and staff to collaborate across disciplines.</t>
  </si>
  <si>
    <t>Partner with medical services outside of the Department to integrate psychiatric care with other programs.</t>
  </si>
  <si>
    <t xml:space="preserve">Re-configure the department structure to drive collaboration by bringing together groups with shared interests and activities.  </t>
  </si>
  <si>
    <t>Promote joint grant applications across schools and different groups in the department.</t>
  </si>
  <si>
    <t>Expand cutting edge research, leveraging the Department’s strengths to expand into new areas, new research techniques, and new populations.</t>
  </si>
  <si>
    <t>Complete new Penn Behavioral Health business plan.</t>
  </si>
  <si>
    <t>Develop novel grant proposals in collaboration with other PSOM departments or across schools.</t>
  </si>
  <si>
    <t>Stakeholder analysis completed by FY ‘19 Q3.</t>
  </si>
  <si>
    <t xml:space="preserve">Engage senior leadership and both internal and external constituents to confirm agreement, understanding, and support. </t>
  </si>
  <si>
    <t>Develop and test 2 new approaches to reducing length of stay or readmissions for patients with co-morbid or mental health issues, by FY ‘19 Q4.</t>
  </si>
  <si>
    <t>Implement a hospital-based model of integrated care by FY ‘21 Q1.</t>
  </si>
  <si>
    <t>Department Chairman has no more than 8 to 12 direct reports.</t>
  </si>
  <si>
    <t>New organization structure in place by FY ‘20 Q4.</t>
  </si>
  <si>
    <t>All staff and faculty are aware of rationale, processes and metrics behind the organizational restructuring.</t>
  </si>
  <si>
    <t>Collaborate with other Penn entities, including CPUP and Human Resources, to develop a plan for expanding mental health services for Penn employees and their dependents with full implementation by FY ‘21 Q2.</t>
  </si>
  <si>
    <t>Expand integrated care in primary care from 8 to 16 sites by FY ‘20 Q3.</t>
  </si>
  <si>
    <t>Conduct a comprehensive analysis of our current assets to identify key areas of impact for strategic collaboration and development.</t>
  </si>
  <si>
    <t>Develop recommendations and plans for 4 to 8 thematic areas under which to reorganize the work of the Department in alignment with the new vision and mission.</t>
  </si>
  <si>
    <t>Collaborations across and within programs is demonstrated by increased number of shared resources, and joint grant applications.</t>
  </si>
  <si>
    <t>Increase the number of grants that comprise new collaborations between department areas and with out-of-department faculty by 5% by FY ‘20 Q1.</t>
  </si>
  <si>
    <t>Develop incentives and support models to enhance efforts to obtain traditional and non-traditional sources of research and clinical funding.</t>
  </si>
  <si>
    <t>Expand education efforts beyond medical students and residents, while enhancing the quality and reputation of those traditional programs.</t>
  </si>
  <si>
    <t>Develop innovative education and training programs that allow us to expand our reach outside of Penn.</t>
  </si>
  <si>
    <t>Integrate multidisciplinary psychiatric services in multiple medical settings as a national model for integrated psychiatric care.</t>
  </si>
  <si>
    <t>Expand integrated care in UPHS, considering novel models of care for different medical services.</t>
  </si>
  <si>
    <t>Develop novel strategies to expand our clinical reach and address public mental health concerns inside and outside the University and health system.</t>
  </si>
  <si>
    <t>Continue and expand collaboration with primary care to integrate mental health services.</t>
  </si>
  <si>
    <t>Continue collaboration with Medicine to develop model of integrated hospital care.</t>
  </si>
  <si>
    <t>Identify other medical services with whom to collaborate on integrating care.</t>
  </si>
  <si>
    <t>Invest in technologies such as tele-psychiatry, and resources to advance best practices and meet demand.</t>
  </si>
  <si>
    <t>New model for expanding capacity to provide clinical care to Penn employees and their dependents deployed by FY ‘20 Q4</t>
  </si>
  <si>
    <t>Expand integrated care in primary care from 8 to 16 site by FY ‘20 Q3.</t>
  </si>
  <si>
    <t>Establish model for communicating operational best practices across clinics by FY ‘20 Q3.</t>
  </si>
  <si>
    <t>Conduct analyses to understand matters of importance to our stakeholders and to help direct program development efforts.</t>
  </si>
  <si>
    <t>Develop and test approaches to UPHS challenges such as increased length of stay and readmissions for those with comorbid psychiatric conditions.</t>
  </si>
  <si>
    <t>Implement a defined and appropriately resourced quality improvement framework</t>
  </si>
  <si>
    <t>Create a Psychiatry Dashboard that provides metrics on access, quality and patient experience.</t>
  </si>
  <si>
    <t>Once established, use the Department of Psychiatry Dashboard to drive improvements across access, quality and the patient experience through cross departmental collaboration.</t>
  </si>
  <si>
    <t>Departmental performance dashboard created and regularly disseminated by FY ‘19 Q4.</t>
  </si>
  <si>
    <t>60% of new patient appointments made within 14 days by FY ‘21 Q1.</t>
  </si>
  <si>
    <t>Conduct 26 weekly quality rounds in FY ‘19 to identify, track and resolve issues.</t>
  </si>
  <si>
    <t>Realize a 2-point improvement from FY ‘19 Q2 baseline in Press Ganey Likelihood to recommend a % Very Good score by FY ‘20 Q2.</t>
  </si>
  <si>
    <t>Benchmark and confirm how the department is and can be of further additive value to our constituents.</t>
  </si>
  <si>
    <t xml:space="preserve">Establish an interdisciplinary quality and safety task force charged with identifying a core set of metrics by which quality, evidence-based patient care can be tracked and reported. </t>
  </si>
  <si>
    <t>Identify revenue opportunities and implement initiatives to close financial gaps.</t>
  </si>
  <si>
    <t>Collect and document best practices in operations, fee structures and philanthropy.</t>
  </si>
  <si>
    <t>Fully implement new fee structure by FY ‘19 Q3.</t>
  </si>
  <si>
    <t>Focus programmatic investments on those that are additive and accomplish our shared goals.</t>
  </si>
  <si>
    <t>Develop Penn Behavioral Health Corporate Services (PBHCS) as an entrepreneurial clinical entity within the Department.</t>
  </si>
  <si>
    <t>Establish new leadership for undergraduate medical education and revamp its curriculum.</t>
  </si>
  <si>
    <t>Create a centralized support structure available across all programs to provide guidance on areas of common need.</t>
  </si>
  <si>
    <t xml:space="preserve">Have centralized business practices and structures across departmental programs by FY ‘21 </t>
  </si>
  <si>
    <r>
      <rPr>
        <b/>
        <sz val="14"/>
        <color rgb="FF002060"/>
        <rFont val="Calibri"/>
        <family val="2"/>
        <scheme val="minor"/>
      </rPr>
      <t>People</t>
    </r>
    <r>
      <rPr>
        <sz val="11"/>
        <color rgb="FF002060"/>
        <rFont val="Calibri"/>
        <family val="2"/>
        <scheme val="minor"/>
      </rPr>
      <t xml:space="preserve">
Develop and align recruitment strategies, compensation, educational opportunities and infrastructure to attract, develop and retain quality talent.</t>
    </r>
  </si>
  <si>
    <r>
      <rPr>
        <b/>
        <sz val="14"/>
        <color rgb="FF002060"/>
        <rFont val="Calibri"/>
        <family val="2"/>
        <scheme val="minor"/>
      </rPr>
      <t>Collaboration</t>
    </r>
    <r>
      <rPr>
        <sz val="11"/>
        <color rgb="FF002060"/>
        <rFont val="Calibri"/>
        <family val="2"/>
        <scheme val="minor"/>
      </rPr>
      <t xml:space="preserve">
Increase research and clinical collaboration across and within disciplines. 
</t>
    </r>
  </si>
  <si>
    <r>
      <rPr>
        <b/>
        <sz val="14"/>
        <color rgb="FF002060"/>
        <rFont val="Calibri"/>
        <family val="2"/>
        <scheme val="minor"/>
      </rPr>
      <t>Innovation</t>
    </r>
    <r>
      <rPr>
        <sz val="11"/>
        <color rgb="FF002060"/>
        <rFont val="Calibri"/>
        <family val="2"/>
        <scheme val="minor"/>
      </rPr>
      <t xml:space="preserve">
Evaluate, develop, pilot and implement innovative models for generating and enhancing discovery, effective and efficient clinical services, and training the next generation of researchers and clinicians to do the same.
</t>
    </r>
  </si>
  <si>
    <r>
      <rPr>
        <b/>
        <sz val="14"/>
        <color rgb="FF002060"/>
        <rFont val="Calibri"/>
        <family val="2"/>
        <scheme val="minor"/>
      </rPr>
      <t>Value</t>
    </r>
    <r>
      <rPr>
        <sz val="11"/>
        <color rgb="FF002060"/>
        <rFont val="Calibri"/>
        <family val="2"/>
        <scheme val="minor"/>
      </rPr>
      <t xml:space="preserve">
Develop and implement a framework to enhance safety, quality and evidence-based care and use new and emerging technologies to integrate research into patient care.</t>
    </r>
  </si>
  <si>
    <t>Submit 2 cross-departmental or cross-school grant applications by FY ‘20 Q4.</t>
  </si>
  <si>
    <t>Operations</t>
  </si>
  <si>
    <t>CPUP Finance</t>
  </si>
  <si>
    <t>UPENN Finance</t>
  </si>
  <si>
    <t>Strategic Plan Alignment</t>
  </si>
  <si>
    <t>Prepare Penn Behavioral Health Corporate Services Cross Functional Flow Charts</t>
  </si>
  <si>
    <t>Prepared 84 Cross Functional Flow Charts.</t>
  </si>
  <si>
    <t>Penn Behavioral Health Business Case</t>
  </si>
  <si>
    <t>Collaborated with Director of Operations to create plan to restore our contribution margin.</t>
  </si>
  <si>
    <t xml:space="preserve">Penn Integrated Care - Developed, prepared and issued weekly PIC statistics including personal tracking statements for each PSA and BHP.
</t>
  </si>
  <si>
    <t>Weekly</t>
  </si>
  <si>
    <t>TeleMedicine - Collaborating with Liz Deleener to develop project implementation template for the following areas (Penn Integrated Care, HUP Emergency Department, Psychosis Evaluation &amp; Recovery Center and First Episode Psychosis)</t>
  </si>
  <si>
    <t>Maintain Department Websites</t>
  </si>
  <si>
    <t>Review various climate surveys (Employee Engagement Results for Chair Evaluations, Medical Office Survey for Clinics, Faculty Survey, Residents Survey, External Review) and identified themes and counter-measures.</t>
  </si>
  <si>
    <t>Presented deck to various constituencies.</t>
  </si>
  <si>
    <t>Develop and maintain project plan.</t>
  </si>
  <si>
    <t>Serve as project manager for ASO Migration for first 4.5 months.</t>
  </si>
  <si>
    <t>Facilitate 16 ASO Migration Steering Committee Meetings.</t>
  </si>
  <si>
    <t>Develop new business model for Autism clinic.</t>
  </si>
  <si>
    <t>ASO Migration</t>
  </si>
  <si>
    <t>Migrate CPUP Billing for Internal Providers.</t>
  </si>
  <si>
    <t>Manage ASO Runoff.</t>
  </si>
  <si>
    <t>Further develop and promote our brand "Penn Psychiatry" to increase employee pride in and satisfaction with their workplace.</t>
  </si>
  <si>
    <t>Claims Processing</t>
  </si>
  <si>
    <t>Assess level of paper claims though a physical count and aging.</t>
  </si>
  <si>
    <t>Lead the initiative to engage Change Health to scan all backlog and future paper claims to EDI files.</t>
  </si>
  <si>
    <t>Staff interim processing with student labor.</t>
  </si>
  <si>
    <t>UPENN School of Inclusion</t>
  </si>
  <si>
    <t>Work with David Mandell’s team to create the business plan for the UPENN School of Inclusion.</t>
  </si>
  <si>
    <t>PATCH / COTTAGe</t>
  </si>
  <si>
    <t>Work with Emily Haimes to develop business model for PATCH to include volume from COTTAGe.</t>
  </si>
  <si>
    <t>Space</t>
  </si>
  <si>
    <t>Work with Space Committee, Dr. Oquendo and team at Richard’s building regarding space planning.</t>
  </si>
  <si>
    <t>Partner with Vince Frangiosa, Ruben Gur, Kosha Ruparel and others to plan for the NeuroPsychiatry Data Center initiatives.</t>
  </si>
  <si>
    <t>Partner with IT to work on Dr. Corder’s IT needs</t>
  </si>
  <si>
    <t>Partner with IT to work on Center for Mental Health Analytics Server Project</t>
  </si>
  <si>
    <t>Ethics, Safety and Professional</t>
  </si>
  <si>
    <t>Draft team charter.</t>
  </si>
  <si>
    <t>Hall Mercer Migration to EPIC</t>
  </si>
  <si>
    <t>Assist project team to create cross-functional flowcharts for “Before” scenarios.</t>
  </si>
  <si>
    <t>Strategy and Business Development</t>
  </si>
  <si>
    <t>Penn Psychiatry develops and implements new ideas to understand, prevent and treat disorders of the brain and mind, through innovative research and discoveries, outstanding educational programs, world renowned clinical services, and transformation public health policies.</t>
  </si>
  <si>
    <r>
      <rPr>
        <b/>
        <sz val="14"/>
        <color rgb="FF002060"/>
        <rFont val="Calibri"/>
        <family val="2"/>
        <scheme val="minor"/>
      </rPr>
      <t>Collaboration</t>
    </r>
    <r>
      <rPr>
        <sz val="11"/>
        <color rgb="FF002060"/>
        <rFont val="Calibri"/>
        <family val="2"/>
        <scheme val="minor"/>
      </rPr>
      <t xml:space="preserve">
Increase research and clinical collaboration across and within disciplines. </t>
    </r>
  </si>
  <si>
    <r>
      <rPr>
        <b/>
        <sz val="14"/>
        <color rgb="FF002060"/>
        <rFont val="Calibri"/>
        <family val="2"/>
        <scheme val="minor"/>
      </rPr>
      <t>Innovation</t>
    </r>
    <r>
      <rPr>
        <sz val="11"/>
        <color rgb="FF002060"/>
        <rFont val="Calibri"/>
        <family val="2"/>
        <scheme val="minor"/>
      </rPr>
      <t xml:space="preserve">
Evaluate, develop, pilot and implement innovative models for generating and enhancing discovery, effective and efficient clinical services, and training the next generation of researchers and clinicians to do the same.</t>
    </r>
  </si>
  <si>
    <t>Benchmark and adjust salaries and benefits to be competitive among similar universities and in the health care industry.</t>
  </si>
  <si>
    <t>l</t>
  </si>
  <si>
    <t>Resources</t>
  </si>
  <si>
    <t>n</t>
  </si>
  <si>
    <t>o</t>
  </si>
  <si>
    <t>Primary</t>
  </si>
  <si>
    <t>Secondary</t>
  </si>
  <si>
    <t>VC Faculty Affairs and Development</t>
  </si>
  <si>
    <t>VC for Veterans Services</t>
  </si>
  <si>
    <t>Senior VC for CHOP - Penn Research Integration</t>
  </si>
  <si>
    <t>VC Clinical Operations</t>
  </si>
  <si>
    <t>Accociate VC for Education</t>
  </si>
  <si>
    <t>Chief Operating Officer</t>
  </si>
  <si>
    <t>Chair</t>
  </si>
  <si>
    <t>Associate VC Basic and Translational Neuroscience</t>
  </si>
  <si>
    <t>Chairman of Psychiatry at CHOP</t>
  </si>
  <si>
    <t>\</t>
  </si>
  <si>
    <t>Cluster Lead - Dysregulated Behaviors</t>
  </si>
  <si>
    <t>Cluster Lead - Neurodevelopment and Psychosis</t>
  </si>
  <si>
    <t>Cluster Lead - Addication</t>
  </si>
  <si>
    <t>Cluster Lead - Molecular &amp; Neural Basis of Psychiatric Disease</t>
  </si>
  <si>
    <t>Cluster Lead - Mood, Anxiety and Trauma</t>
  </si>
  <si>
    <t>Cluster Lead - Population Mental Health</t>
  </si>
  <si>
    <t>Strategy Deployment Matrix</t>
  </si>
  <si>
    <t>% Completion</t>
  </si>
  <si>
    <t>Status</t>
  </si>
  <si>
    <t>Not Started</t>
  </si>
  <si>
    <t>In Progress</t>
  </si>
  <si>
    <t>At Risk</t>
  </si>
  <si>
    <t>Slipping</t>
  </si>
  <si>
    <t>Complete</t>
  </si>
  <si>
    <t>Comments</t>
  </si>
  <si>
    <t>Timing changed to FY '21</t>
  </si>
  <si>
    <t>Q1</t>
  </si>
  <si>
    <t>Q2</t>
  </si>
  <si>
    <t>Q3</t>
  </si>
  <si>
    <t>Q4</t>
  </si>
  <si>
    <t>ü</t>
  </si>
  <si>
    <t>Yes</t>
  </si>
  <si>
    <t>No</t>
  </si>
  <si>
    <t>Dashboard</t>
  </si>
  <si>
    <t>Unassigned</t>
  </si>
  <si>
    <t>Total</t>
  </si>
  <si>
    <t>Row Labels</t>
  </si>
  <si>
    <t>(blank)</t>
  </si>
  <si>
    <t>Grand Total</t>
  </si>
  <si>
    <t>Column Labels</t>
  </si>
  <si>
    <t>Count of Status</t>
  </si>
  <si>
    <t>Max Score</t>
  </si>
  <si>
    <t>Percentage Completion</t>
  </si>
  <si>
    <t>Item Counts</t>
  </si>
  <si>
    <t>OB / Cardiology / Liver Transplant</t>
  </si>
  <si>
    <t>Will assess as grant funds arrive.</t>
  </si>
  <si>
    <t>Promotions in OPC and in the B.A. Support Structure</t>
  </si>
  <si>
    <t xml:space="preserve">Questionnaires project in progess </t>
  </si>
  <si>
    <t>OB Implementation Underway</t>
  </si>
  <si>
    <t>Press Gainey suspended due to Covid-19</t>
  </si>
  <si>
    <t>Alignment with Princeton underway to create Penn Medicine EAP</t>
  </si>
  <si>
    <t>Psychology Internship Program Restructed and completed.  Speak more with Dr. Campbell.</t>
  </si>
  <si>
    <t>Training Affinity Group Created, Anti-Racism Team Created, Cultural Psychiatry Team Created and Book Clubs Created.</t>
  </si>
  <si>
    <t>PIC is in 12 primary care practices.  The program is recuiting staff for 4 addional sites.</t>
  </si>
  <si>
    <t>The UPHS metric changed from 14 days to 10 days.  Our average since 7/19 is 62%.</t>
  </si>
  <si>
    <t>The review committee met, submitted recommendations, but in the middle of covid-19 not fully implemented and likely won’t be for another year.  In speaking with Claudia 50% is more like it than 75%</t>
  </si>
  <si>
    <t>50 % is accurate for bringing research and clinical fellowship under one leadership.  Fellows yes, but research fellows no.  Regarding MEND, residents are fully integrated at HUP.  There are residents in PIC primary care with plans to expand to specialty clinics in July beginning with OB-GYN.  All residents are involved in collaborative care PGY II, III, IV.  By December 2021 all residents will have completed rotations in ICC.  Regarding Psychology.  They are recruiting for the revamped program.  There were 225 applications and 33 interviews for how many spots?  I can inquire with Phil.  Also do you know how many women, minority, from Penn applicants?  We track these results in residency.  For residency we are currently  have 60% women, 36% underrepresented in medicine, 27% Penn medical students, 20% LGBTQ and 18% Research Track.</t>
  </si>
  <si>
    <t>Faculty mentorship in place.  Other mentorship initiatives to be identified.  Will form a small committee.</t>
  </si>
  <si>
    <t>7 new faculty hired.  Hire to ensure wait list is adequately addressed.</t>
  </si>
  <si>
    <t>Penn Psychiatry</t>
  </si>
  <si>
    <t>Reimagine the office environment</t>
  </si>
  <si>
    <t>Resurgence</t>
  </si>
  <si>
    <t>Vaccinate the faculty, staff and trainees.</t>
  </si>
  <si>
    <t>Vaccinate 70% of the faculty, staff and trainees by June, 2021</t>
  </si>
  <si>
    <t>Vaccinations are being deployed in the order defined by state regulations.</t>
  </si>
  <si>
    <t>Resetting the clock.</t>
  </si>
  <si>
    <t>Reevaluate mentorship for AC Track</t>
  </si>
  <si>
    <t>Consider Professional Development for other goups</t>
  </si>
  <si>
    <t>Get feedback from woman with child care responsibilities.</t>
  </si>
  <si>
    <t>Enhance diversity of Faculty, Staff and Trainees</t>
  </si>
  <si>
    <t>Broaden our recruitment base</t>
  </si>
  <si>
    <t>Tie mentoring to retention statistics incorporting diversity</t>
  </si>
  <si>
    <t>Timing changed to FY '21.  Can we move Andrew for an Adjunct to Permanent.  Will he come from South Africa.</t>
  </si>
  <si>
    <t>MEND pilot ongoing.  New HUP MEND team to start in January.  What is the second approach?</t>
  </si>
  <si>
    <t>Michael Phase had 5 VA grants.</t>
  </si>
  <si>
    <t>Partner with CHOP to create a program for adults with Rare Genetic Disorders.</t>
  </si>
  <si>
    <t>Create a clinic</t>
  </si>
  <si>
    <t>Create WFH and TeleHealth Guidelines and align with our neighbors at our various sites.</t>
  </si>
  <si>
    <t>Create a safe space for patients, participants and research coordinators.</t>
  </si>
  <si>
    <t>Evolve our job descriptions and recruiting approaches.</t>
  </si>
  <si>
    <t>Determine what functions should be WFH and to what extent.</t>
  </si>
  <si>
    <t>Anti-Racism</t>
  </si>
  <si>
    <t>Ensure there is Anti-Racism and Equity at all levels.</t>
  </si>
  <si>
    <t>Review all recruitment sources.  Visit them.  Look at the faces.  Ask them where do they source their candidates.</t>
  </si>
  <si>
    <t>Review all vendors used by CPUP to ensure they have a public commitment to diversity and % woman ownership.</t>
  </si>
  <si>
    <t>Advertise in recruitment journals of diversity.  I don’t know who they are.  And that’s part of the problem.</t>
  </si>
  <si>
    <t xml:space="preserve">Recruit from Universities that may be focused on communities of color.  Go there.  Meet them.  Send our recruiters there.  </t>
  </si>
  <si>
    <t xml:space="preserve">Review all Human Resources Policies to objectively identify anything that could be perceived as racist.  </t>
  </si>
  <si>
    <t xml:space="preserve">Review all health insurance carriers to ensure that all policies do not limit coverage that may discriminate on the basis of race.  </t>
  </si>
  <si>
    <t>Build community</t>
  </si>
  <si>
    <t>Create a Community Advisory Board and leverage our connections to participate in Policy.</t>
  </si>
  <si>
    <t>Enhance collaboration across UPHS</t>
  </si>
  <si>
    <t>Develop our work with CHOP</t>
  </si>
  <si>
    <t>Build clinical engagement with Chester County Hospital</t>
  </si>
  <si>
    <t>Assist with H1 Visa program</t>
  </si>
  <si>
    <t>Record and share Grand Rounds</t>
  </si>
  <si>
    <t>Enhance In-Patient Experience</t>
  </si>
  <si>
    <t>Reduce patient stay</t>
  </si>
  <si>
    <t>Create a team</t>
  </si>
  <si>
    <t>Create or enhance services</t>
  </si>
  <si>
    <t>Increase services for Sleep and Alcohol / Substance Use (Addiction)</t>
  </si>
  <si>
    <t>Combine provider networks and contracting process.</t>
  </si>
  <si>
    <t>Expand Clinical Footprint</t>
  </si>
  <si>
    <t>Open new clinic</t>
  </si>
  <si>
    <t>Increase services for Geriatric / Couples</t>
  </si>
  <si>
    <t>Leverage new capabilities provided by Mercy Acquisition</t>
  </si>
  <si>
    <t>Create centralized admission process</t>
  </si>
  <si>
    <t>Increase the number of grants that comprise new collaborations between department areas and with out-of-department faculty by 5% by FY ‘21 Q1.</t>
  </si>
  <si>
    <t>Gather Inputs</t>
  </si>
  <si>
    <t>SWOT Analysis</t>
  </si>
  <si>
    <t>Review Inputs</t>
  </si>
  <si>
    <t>Strategic Matrix</t>
  </si>
  <si>
    <t>Define Strategies</t>
  </si>
  <si>
    <t>Review &amp; Adjust</t>
  </si>
  <si>
    <t>From all Stakeholders</t>
  </si>
  <si>
    <t>Customer Analysis</t>
  </si>
  <si>
    <t>Competitor Analysis</t>
  </si>
  <si>
    <t>Industry Analysis</t>
  </si>
  <si>
    <t>Environmental</t>
  </si>
  <si>
    <t>Company Performance</t>
  </si>
  <si>
    <t>Company Strategies</t>
  </si>
  <si>
    <t>External Analysis</t>
  </si>
  <si>
    <t>Opportunities</t>
  </si>
  <si>
    <t>Threats</t>
  </si>
  <si>
    <t>Internal Analysis</t>
  </si>
  <si>
    <t>Strengths</t>
  </si>
  <si>
    <t>Weaknesses</t>
  </si>
  <si>
    <t>Strategic Questions</t>
  </si>
  <si>
    <t>Strategic Issues</t>
  </si>
  <si>
    <t>All Stakeholder</t>
  </si>
  <si>
    <t>Review SWOT Analysis</t>
  </si>
  <si>
    <t>Define 3 to 4 Key Statements</t>
  </si>
  <si>
    <t>All Stakeholders</t>
  </si>
  <si>
    <t>Define Strategies to address SWOT combonations</t>
  </si>
  <si>
    <t>Opportunities vs. Strengths</t>
  </si>
  <si>
    <t>Opportunites vs. Weaknesses</t>
  </si>
  <si>
    <t>Threats vs. Strengths</t>
  </si>
  <si>
    <t>Threats vs. Weaknesses</t>
  </si>
  <si>
    <t>Key Strategies</t>
  </si>
  <si>
    <t>Short and Long Term Goals</t>
  </si>
  <si>
    <t>Operational Plans</t>
  </si>
  <si>
    <t>Review Strategies</t>
  </si>
  <si>
    <t>Review Goals</t>
  </si>
  <si>
    <t>Review Plans</t>
  </si>
  <si>
    <t>Adjust as necessary</t>
  </si>
  <si>
    <t>Champions</t>
  </si>
  <si>
    <t>Completion</t>
  </si>
  <si>
    <t>Budget Amount</t>
  </si>
  <si>
    <t>Funded</t>
  </si>
  <si>
    <t>Fiscal Year</t>
  </si>
  <si>
    <t>Fiscal Quarter</t>
  </si>
  <si>
    <t>Maria Oquendo</t>
  </si>
  <si>
    <t>Patrick Mahanger</t>
  </si>
  <si>
    <t>Juliette Galbraith</t>
  </si>
  <si>
    <t>Mario Cristancho</t>
  </si>
  <si>
    <t>Cabrina Campbell</t>
  </si>
  <si>
    <t>David Mandell</t>
  </si>
  <si>
    <t>Raquel Gur</t>
  </si>
  <si>
    <t>Matt Hayes</t>
  </si>
  <si>
    <t>Tammy Benton</t>
  </si>
  <si>
    <t>David Oslin</t>
  </si>
  <si>
    <t>Other Names</t>
  </si>
  <si>
    <t>Completion Points</t>
  </si>
  <si>
    <t>Maximum Points</t>
  </si>
  <si>
    <t>People</t>
  </si>
  <si>
    <t>Collaboration</t>
  </si>
  <si>
    <t>Innovation</t>
  </si>
  <si>
    <t>Value</t>
  </si>
  <si>
    <t>Our people are our greatest asset. We must be able to recruit, nurture and safeguard our top talent.</t>
  </si>
  <si>
    <t>Build high-performing teams with the right people in the right jobs at the right time</t>
  </si>
  <si>
    <t>Collaboration increases the potential for the Department to conduct cutting-edge research at the intersection of different disciplines and to provide clinical care where and when it is needed</t>
  </si>
  <si>
    <t>To promote and sustain a culture of innovation we must valuate, develop, pilot, and implement innovative models for generating and enhancing discovery, effective and efficient clinical services, and training the next generation of researchers and clinicians to do the same, while partnering with the communities we serve to ensure innovations reach all patients who can benefit</t>
  </si>
  <si>
    <t>To optimize the value of Department of Psychiatry psychiatric services through an evidence and outcomes based approach that promotes innovative and cutting edge research, training, and clinical care.</t>
  </si>
  <si>
    <t>Develop and align recruitment strategies, compensation, educational opportunities and infrastructure to attract, develop and retain quality talent across all functions and disciplines.</t>
  </si>
  <si>
    <t>Create professional development opportunities for growth and advancement for those who provide clinical care, conduct research, educate, and administer the department.</t>
  </si>
  <si>
    <t>Deconstruct siloes to deepen relationships, foster teamwork, and build partnerships across Penn Psychiatry, PSOM, University, and beyond. as the environment changes.</t>
  </si>
  <si>
    <t xml:space="preserve">Increase research and clinical collaboration across and within disciplines and maintain a nimble and mindful stance to adjust goals as the environment changes. </t>
  </si>
  <si>
    <t>Leverage technology and business process design principles to lead the industry in patient care, to revamp existing ways of doing things, introduce innovative approaches in research and education, and community partnership, and institute patient-centric, efficient models of care.</t>
  </si>
  <si>
    <t xml:space="preserve">Create a value proposition for each initiative or program with a focus on market differentiators: 
o For clinical programs:  access, quality, breadth and specialization of service, 
o For research quality, cutting edge, clinical impact 
o For education breadth, quality, 
</t>
  </si>
  <si>
    <t>Put greater efforts towards postdoc recruitment and in helping them transition to faculty with emphasis on recruiting minority faculty</t>
  </si>
  <si>
    <t>Develop strategy to ensure proactive recruitment and retention of residents and clinical fellows</t>
  </si>
  <si>
    <t>Develop plan to recruit, mentor and develop administrators</t>
  </si>
  <si>
    <t>Make starting salaries competitive with peer institutions</t>
  </si>
  <si>
    <t>Create professional homes for individuals within the department, such as a Psychology Section</t>
  </si>
  <si>
    <t>Use space in ways conducive to collaboration and increase attractiveness of space and work climate</t>
  </si>
  <si>
    <t>Increase administrative support to free up clinicians’ time, including a clinical administrator who reports to the VC for Clinical Operations</t>
  </si>
  <si>
    <t>Identify and hire more candidates of color using Penn’s Faculty candidate date base</t>
  </si>
  <si>
    <t>Continue to foster an inclusive and supportive culture and give staff a voice in planning</t>
  </si>
  <si>
    <t>Explore the use of technology to maximize access to psychiatric care and to extend monitoring into the home environment (opens avenue research projects)</t>
  </si>
  <si>
    <t>Form a community advisory board for research and clinical initiatives</t>
  </si>
  <si>
    <t>Pilot e-consult reimbursement models to identify the needs of specific programs and generate revenue for otherwise informal consultations (PIC light)</t>
  </si>
  <si>
    <t>Ensure common IT infrastructure for collaboration</t>
  </si>
  <si>
    <t>Facilitate intra-departmental loan of equipment</t>
  </si>
  <si>
    <t>Develop integrated clinical and research programs, with a focus on innovative treatments.   Use future recruitments to fill key gaps.</t>
  </si>
  <si>
    <t>Financially incentivize collaboration and grant success with a portion of indirect funds that can be used flexibly (e.g., pilot data, salary, equipment).</t>
  </si>
  <si>
    <t>Expand Psychiatry service beyond clinical services to operations of the health system (e.g., team science, "nudge" employees in direction of positive behavioral change, find ways to sustain behavioral change).</t>
  </si>
  <si>
    <t>Develop an interventional division or center of excellence within the Department with connections to neurosurgery, neurology, radiology and other departments.</t>
  </si>
  <si>
    <t>Hospital Based Services and Coverage Models - Consolidate the downtown inpatient and emergency care services and coverage models incorporating salary, provider mix, coverage for vacations and sick time.</t>
  </si>
  <si>
    <t>EAP Services:  Expand upon current services and offer new products/services.</t>
  </si>
  <si>
    <t>Standardize contracts and fee schedules across the department by creating a cross department framework to negotiate contracts across all entities, similar to what is being done form Medicaid services across several entities.</t>
  </si>
  <si>
    <t>Increase Collaborative Research:  Within and outside department</t>
  </si>
  <si>
    <t>Increase Collaborative Research:  Supported through enhanced centralized infrastructure and data base</t>
  </si>
  <si>
    <t>Increase Collaborative Research:  Organized cross-disciplinary presentations</t>
  </si>
  <si>
    <t>Increase Collaborative Research:  Facilitate communications</t>
  </si>
  <si>
    <t xml:space="preserve">Capitalize on Faculty Potential Through Development of a Structured Mentorship Program:  Implemented throughout the department
</t>
  </si>
  <si>
    <t xml:space="preserve">Capitalize on Faculty Potential Through Development of a Structured Mentorship Program:  Leverages mentorship workshops
</t>
  </si>
  <si>
    <t xml:space="preserve">Capitalize on Faculty Potential Through Development of a Structured Mentorship Program:  Part of faculty evaluation
</t>
  </si>
  <si>
    <t>Retention and recruitment of the best clinical faculty. - Recruitment and retention of Advanced Practice Providers. Consider a Chief of Advanced Practice as well as a Chief of Psychology.</t>
  </si>
  <si>
    <t>Retention and recruitment of the best clinical faculty. - Allow part time work outside the department.</t>
  </si>
  <si>
    <t>Retention and recruitment of the best clinical faculty. - Expand/distribute coverage across entities</t>
  </si>
  <si>
    <t>Retention and recruitment of the best clinical faculty. - Optimizing outpatient practice with the use of telehealth, use of apps</t>
  </si>
  <si>
    <t>Retention and recruitment of the best clinical faculty. - Consider resident tracks that align with clinical needs (eg. PIC, MEND, interventional services, etc.)</t>
  </si>
  <si>
    <t>Standardize and centralize key components to the grant application process within the department in the following areas to decrease costs and provide greater support for younger faculty or more clinically oriented faculty. - Proposal submissions – all grant coordinator/managers should be trained and well-versed in PennERA.   This should include budget preparation and all administrative documents</t>
  </si>
  <si>
    <t>Standardize and centralize key components to the grant application process within the department in the following areas to decrease costs and provide greater support for younger faculty or more clinically oriented faculty. - Progress Report Submissions  </t>
  </si>
  <si>
    <t>Standardize and centralize key components to the grant application process within the department in the following areas to decrease costs and provide greater support for younger faculty or more clinically oriented faculty. - Sub award recipient Monitoring</t>
  </si>
  <si>
    <t>Standardize and centralize key components to the grant application process within the department in the following areas to decrease costs and provide greater support for younger faculty or more clinically oriented faculty. - Material transfers/Non-Monetary agreements</t>
  </si>
  <si>
    <t>Standardize and centralize key components to the grant application process within the department in the following areas to decrease costs and provide greater support for younger faculty or more clinically oriented faculty. - Award Preparation – gathering and maintaining standard forms</t>
  </si>
  <si>
    <t>Standardize and centralize key components to the grant application process within the department in the following areas to decrease costs and provide greater support for younger faculty or more clinically oriented faculty. - Purchasing</t>
  </si>
  <si>
    <t>Standardize and centralize key components to the grant application process within the department in the following areas to decrease costs and provide greater support for younger faculty or more clinically oriented faculty. - Accounts Payables/Check Requests</t>
  </si>
  <si>
    <r>
      <t>Standardize and centralize key components to the grant application process within the department in the following areas to decrease costs and provide greater support for younger faculty or more clinically oriented faculty. - Payroll Allocations/Reallocations</t>
    </r>
    <r>
      <rPr>
        <u/>
        <sz val="11"/>
        <color rgb="FF002060"/>
        <rFont val="Calibri"/>
        <family val="2"/>
        <scheme val="minor"/>
      </rPr>
      <t xml:space="preserve"> </t>
    </r>
  </si>
  <si>
    <t>Mathias Basner</t>
  </si>
  <si>
    <t xml:space="preserve">    </t>
  </si>
  <si>
    <t>Promoting health for the brain and mind to transform lives and the world.</t>
  </si>
  <si>
    <t>Mission</t>
  </si>
  <si>
    <t>Vision</t>
  </si>
  <si>
    <t>Capitalize on Faculty Potential Through Development of a Structured Mentorship Program:  Performance recognized in annual review and promotion.</t>
  </si>
  <si>
    <t>start</t>
  </si>
  <si>
    <t>End</t>
  </si>
  <si>
    <t>Goals</t>
  </si>
  <si>
    <t>Pillar</t>
  </si>
  <si>
    <t>Organizing Principle</t>
  </si>
  <si>
    <t>Seek Community Input and Impact Access to Care Through Outreach Programs That Can Identify and Respond to Community Needs</t>
  </si>
  <si>
    <t>Conduct presentations which showcase, explain and demonstrate importance of and linkages to the community</t>
  </si>
  <si>
    <t>Create advisory board comprised of members from the community, parents, siblings, philantropic members all who care about mental health care</t>
  </si>
  <si>
    <t>Strategic Plan Tracking, 2023</t>
  </si>
  <si>
    <t>Number of new administrators recruited in 2024</t>
  </si>
  <si>
    <t>Set targets based on Scatter Diagrams</t>
  </si>
  <si>
    <t>Number of candidates of color included in list of candidates</t>
  </si>
  <si>
    <t>Identify sections.  Set Timeline.  Implement.</t>
  </si>
  <si>
    <t>Initiative Number</t>
  </si>
  <si>
    <t>Jody Foster and Hosptital Based Teams</t>
  </si>
  <si>
    <t>FY 2019</t>
  </si>
  <si>
    <t>FY 2020</t>
  </si>
  <si>
    <t>FY 2021</t>
  </si>
  <si>
    <t>FY 2022</t>
  </si>
  <si>
    <t>FY 2023</t>
  </si>
  <si>
    <t>FY 2024</t>
  </si>
  <si>
    <t>FY 2025</t>
  </si>
  <si>
    <t>FY 2026</t>
  </si>
  <si>
    <t>FY 2027</t>
  </si>
  <si>
    <t>I-1</t>
  </si>
  <si>
    <t>V-1</t>
  </si>
  <si>
    <t>V-2</t>
  </si>
  <si>
    <t>I-6</t>
  </si>
  <si>
    <t>P-7</t>
  </si>
  <si>
    <t>C-1</t>
  </si>
  <si>
    <t>I-2</t>
  </si>
  <si>
    <t>V-6</t>
  </si>
  <si>
    <t>I-4</t>
  </si>
  <si>
    <t>I-5</t>
  </si>
  <si>
    <t>P-1</t>
  </si>
  <si>
    <t>C-2</t>
  </si>
  <si>
    <t>P-3</t>
  </si>
  <si>
    <t>V-3</t>
  </si>
  <si>
    <t>P-4</t>
  </si>
  <si>
    <t>P-5</t>
  </si>
  <si>
    <t>P-8</t>
  </si>
  <si>
    <t>P-9</t>
  </si>
  <si>
    <t>I-3</t>
  </si>
  <si>
    <t>V-4</t>
  </si>
  <si>
    <t>V-5</t>
  </si>
  <si>
    <t>P-6</t>
  </si>
  <si>
    <t>I-7</t>
  </si>
  <si>
    <t>I-8</t>
  </si>
  <si>
    <t>C-3</t>
  </si>
  <si>
    <t>1.  Leverage telehelath and the successes of current MH programs and services to develop and build additional, scalable, sustainable and novel models of care delivery that expands overall access and more effectively coordinates MH services across the current UPHS, CHOP and VA networks for and with the communicties we serve.</t>
  </si>
  <si>
    <t>2.  Refresh Penn Psychiatry's Research bench by recruiting researchers who bridge basic / translational science with clinical care delivery, public and community heath policy and services, to expand clinical researcdh programs to deliver novel approaches and innovative models of care.</t>
  </si>
  <si>
    <t>3.  Focus recruiting efforts on sourcing, hiring, on-boasrding and retaining a diverse mental health workforce, including administrative staff, to ensure everyone is working at their highest potential, while continuing to create a supportive, highly inclusive environment and culture of collaboration./</t>
  </si>
  <si>
    <t>4.  Partner with internal and external stakeholders to develop strategies which raise Psychiatry's financial challenges to an institutional priority, favor and secure better Behavioral Health reimbursement, and leverage system-wide programs, infrastructure and technology to capitalize on Penn Psychiatry's strengths and opportunities, and neutralized its weaknesses and threats.</t>
  </si>
  <si>
    <t>P-2</t>
  </si>
  <si>
    <t>Survey data - Current / Set Targets</t>
  </si>
  <si>
    <t>Create collaboration spaces.</t>
  </si>
  <si>
    <t>Calculate exact resource need.  Document protocols, including "Stop, start, continue."  Recruit.  Hire.</t>
  </si>
  <si>
    <t>Identify operations subject matter experts and including in planning meetings and project planning.</t>
  </si>
  <si>
    <t>Create a database wherein mentors and mentees can be matched.  Enhance database to note mentoring sessions.  Survey mentees.</t>
  </si>
  <si>
    <t>Create a database wherein mentors and mentees can be matched.  Enhance database to note workshops and attendees.</t>
  </si>
  <si>
    <t>Use survey data as part of faculty evalution and development planning.</t>
  </si>
  <si>
    <t>Add a section to the performance appaisal.</t>
  </si>
  <si>
    <t>Identify collaboration opportunities.  Identify roadblocks.  Develop bridges.</t>
  </si>
  <si>
    <t>Select database.  Use data to determine the need for resources.</t>
  </si>
  <si>
    <t>Celebrate collaborations in "Penn Psychiatry, Moving Forward Together | Resurgence and Anti-Racism".</t>
  </si>
  <si>
    <t>Implement project charters to ensure collaboration prior to the beginning of the project.</t>
  </si>
  <si>
    <t>Identify community partners.  Set collaboration projects.  Include community partners in project planning process.</t>
  </si>
  <si>
    <t>Identify appropriate members.  Schedule steering committee meetings.</t>
  </si>
  <si>
    <t>Identify technology tools.  Develop protocols on the proper use of those tools.  Pilot.</t>
  </si>
  <si>
    <t>Determine trends in innovation.  Add this to the search criteria as part of the recuitment process.</t>
  </si>
  <si>
    <t>Develop model.</t>
  </si>
  <si>
    <t>Create matrix identifying treatment plans and post treatment care.</t>
  </si>
  <si>
    <t>Create a summit to discuss with Penn Medicine Academic Computing and Penn Medicine IT.</t>
  </si>
  <si>
    <t>Create a inventory management process.</t>
  </si>
  <si>
    <t>Write proposal.</t>
  </si>
  <si>
    <t>Create transition of care plans.</t>
  </si>
  <si>
    <t>Write job descriptions.  Recruit.</t>
  </si>
  <si>
    <t>Identify roadblocks.  Develop countermeasures.  Document rules of engagement.</t>
  </si>
  <si>
    <t>Document the rules of engagment.</t>
  </si>
  <si>
    <t>Prepare white paper.</t>
  </si>
  <si>
    <t>Grow number of organizational clients in Philadelphia.</t>
  </si>
  <si>
    <t>Create a database.  Analyze contract and fee schedule data.</t>
  </si>
  <si>
    <t>Create a database.</t>
  </si>
  <si>
    <t>Create report from database.</t>
  </si>
  <si>
    <t>Add demographic data to database.  Budget rewards.  Create protocols to achieve awards.</t>
  </si>
  <si>
    <t>Add contract module to database.</t>
  </si>
  <si>
    <t>Add standard forms to database.</t>
  </si>
  <si>
    <t>Identify purchasing guidelines.</t>
  </si>
  <si>
    <t>Simplify the payment of invoices.</t>
  </si>
  <si>
    <t>Add to staff allocation planning process.</t>
  </si>
  <si>
    <t>Create plan to leverage TeleHealth and technology to provide care underserved population (e.g. groups, family, aging population, couples therapy, etc.)</t>
  </si>
  <si>
    <t>Not Currently Prioritized</t>
  </si>
  <si>
    <t>Create a value proposition for each initiative or program with a focus on market differentiators: 
o For clinical programs:  access, quality, breadth and specialization of service, 
o For research quality, cutting edge, clinical impact 
o For education breadth, quality</t>
  </si>
  <si>
    <t>FY 2024, 4 of 11 or 36% of residents already recruited for FY 2024</t>
  </si>
  <si>
    <t>FY 2024 - 2027 and on-going</t>
  </si>
  <si>
    <t>FY 2024 Discussions underway but will require funding to operationalize</t>
  </si>
  <si>
    <t>FY 2024 -2025.  Already identified as a need but requires funding to execute</t>
  </si>
  <si>
    <t>Ongoing</t>
  </si>
  <si>
    <t>FY 2024 - 2025.  Working to ensure our mentorship structure is functioning as it should and making changes as needed.  Will leverage tool?  To operationalize.</t>
  </si>
  <si>
    <t>FY 2025 - 2026</t>
  </si>
  <si>
    <t>FY 2025 same as above</t>
  </si>
  <si>
    <t>FY 2025 - 2027</t>
  </si>
  <si>
    <t xml:space="preserve">FY 2024 to further develop concept more fully </t>
  </si>
  <si>
    <t>FY 2025 but indirects funds already provided - DONE</t>
  </si>
  <si>
    <t>FY 2026 - 2027</t>
  </si>
  <si>
    <t>FY 2025 need to explore in further detail regarding what type of equipment, etc.</t>
  </si>
  <si>
    <t>Already Done.  Part-time work already allowed, as well as expansion and distribution of coverage, mobile app already in use for EAP</t>
  </si>
  <si>
    <t>FY 2024 already underway</t>
  </si>
  <si>
    <t>Number of Residents recruited from graduating class per fiscal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</si>
</sst>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_);\(&quot;$&quot;#,##0\)"/>
    <numFmt numFmtId="43" formatCode="_(* #,##0.00_);_(* \(#,##0.00\);_(* &quot;-&quot;??_);_(@_)"/>
    <numFmt numFmtId="164" formatCode="[$-409]mmmm\ d\,\ yyyy;@"/>
    <numFmt numFmtId="165" formatCode="[$-409]mmm\-yy;@"/>
  </numFmts>
  <fonts count="42" x14ac:knownFonts="1">
    <font>
      <sz val="11"/>
      <color theme="1"/>
      <name val="Calibri"/>
      <family val="2"/>
      <scheme val="minor"/>
    </font>
    <font>
      <sz val="11"/>
      <color rgb="FF002060"/>
      <name val="Calibri"/>
      <family val="2"/>
      <scheme val="minor"/>
    </font>
    <font>
      <b/>
      <sz val="14"/>
      <color rgb="FF002060"/>
      <name val="Calibri"/>
      <family val="2"/>
      <scheme val="minor"/>
    </font>
    <font>
      <b/>
      <sz val="18"/>
      <color rgb="FF002060"/>
      <name val="Calibri"/>
      <family val="2"/>
      <scheme val="minor"/>
    </font>
    <font>
      <sz val="12"/>
      <color theme="1"/>
      <name val="Calibri"/>
      <family val="2"/>
      <charset val="204"/>
      <scheme val="minor"/>
    </font>
    <font>
      <b/>
      <sz val="24"/>
      <color rgb="FF990000"/>
      <name val="Arial"/>
      <family val="2"/>
    </font>
    <font>
      <b/>
      <sz val="20"/>
      <color rgb="FF011F5B"/>
      <name val="Arial"/>
      <family val="2"/>
    </font>
    <font>
      <b/>
      <sz val="26"/>
      <color rgb="FF002060"/>
      <name val="Calibri"/>
      <family val="2"/>
      <scheme val="minor"/>
    </font>
    <font>
      <sz val="12"/>
      <color rgb="FF011F5B"/>
      <name val="Calibri"/>
      <family val="2"/>
      <scheme val="minor"/>
    </font>
    <font>
      <b/>
      <sz val="36"/>
      <color rgb="FF990000"/>
      <name val="Arial"/>
      <family val="2"/>
    </font>
    <font>
      <sz val="26"/>
      <color rgb="FF011F5B"/>
      <name val="Calibri"/>
      <family val="2"/>
      <charset val="204"/>
      <scheme val="minor"/>
    </font>
    <font>
      <sz val="26"/>
      <color theme="1"/>
      <name val="Calibri"/>
      <family val="2"/>
      <charset val="204"/>
      <scheme val="minor"/>
    </font>
    <font>
      <sz val="18"/>
      <color rgb="FF011F5B"/>
      <name val="Calibri"/>
      <family val="2"/>
      <scheme val="minor"/>
    </font>
    <font>
      <b/>
      <sz val="36"/>
      <color rgb="FF011F5B"/>
      <name val="Arial"/>
      <family val="2"/>
    </font>
    <font>
      <sz val="16"/>
      <color theme="0"/>
      <name val="Calibri"/>
      <family val="2"/>
      <scheme val="minor"/>
    </font>
    <font>
      <sz val="11"/>
      <color theme="0"/>
      <name val="Calibri"/>
      <family val="2"/>
      <scheme val="minor"/>
    </font>
    <font>
      <b/>
      <sz val="22"/>
      <color rgb="FF002060"/>
      <name val="Calibri"/>
      <family val="2"/>
      <scheme val="minor"/>
    </font>
    <font>
      <b/>
      <sz val="28"/>
      <color rgb="FFC00000"/>
      <name val="Calibri"/>
      <family val="2"/>
      <scheme val="minor"/>
    </font>
    <font>
      <sz val="12"/>
      <color rgb="FF002060"/>
      <name val="Calibri"/>
      <family val="2"/>
      <charset val="204"/>
      <scheme val="minor"/>
    </font>
    <font>
      <sz val="12"/>
      <color rgb="FF002060"/>
      <name val="Calibri"/>
      <family val="2"/>
      <scheme val="minor"/>
    </font>
    <font>
      <sz val="24"/>
      <color theme="1"/>
      <name val="Wingdings"/>
      <charset val="2"/>
    </font>
    <font>
      <sz val="16"/>
      <color theme="1"/>
      <name val="Calibri"/>
      <family val="2"/>
      <scheme val="minor"/>
    </font>
    <font>
      <sz val="12"/>
      <color theme="1"/>
      <name val="Calibri"/>
      <family val="2"/>
      <scheme val="minor"/>
    </font>
    <font>
      <sz val="24"/>
      <color rgb="FF002060"/>
      <name val="Wingdings"/>
      <charset val="2"/>
    </font>
    <font>
      <sz val="24"/>
      <color theme="1"/>
      <name val="Calibri"/>
      <family val="2"/>
      <scheme val="minor"/>
    </font>
    <font>
      <sz val="11"/>
      <color theme="1"/>
      <name val="Calibri"/>
      <family val="2"/>
      <scheme val="minor"/>
    </font>
    <font>
      <sz val="10"/>
      <color theme="0"/>
      <name val="Calibri"/>
      <family val="2"/>
      <scheme val="minor"/>
    </font>
    <font>
      <sz val="10"/>
      <color rgb="FF002060"/>
      <name val="Calibri"/>
      <family val="2"/>
      <scheme val="minor"/>
    </font>
    <font>
      <sz val="10"/>
      <color theme="1"/>
      <name val="Calibri"/>
      <family val="2"/>
      <scheme val="minor"/>
    </font>
    <font>
      <b/>
      <sz val="11"/>
      <color rgb="FF00B050"/>
      <name val="Wingdings"/>
      <charset val="2"/>
    </font>
    <font>
      <b/>
      <sz val="11"/>
      <color theme="1"/>
      <name val="Calibri"/>
      <family val="2"/>
      <scheme val="minor"/>
    </font>
    <font>
      <i/>
      <sz val="10"/>
      <color theme="1"/>
      <name val="Calibri"/>
      <family val="2"/>
      <scheme val="minor"/>
    </font>
    <font>
      <sz val="9"/>
      <color theme="1"/>
      <name val="Calibri"/>
      <family val="2"/>
      <scheme val="minor"/>
    </font>
    <font>
      <sz val="8"/>
      <color rgb="FF002060"/>
      <name val="Calibri"/>
      <family val="2"/>
      <scheme val="minor"/>
    </font>
    <font>
      <b/>
      <sz val="11"/>
      <color rgb="FFC00000"/>
      <name val="Calibri"/>
      <family val="2"/>
      <scheme val="minor"/>
    </font>
    <font>
      <sz val="11"/>
      <color rgb="FFC00000"/>
      <name val="Calibri"/>
      <family val="2"/>
      <scheme val="minor"/>
    </font>
    <font>
      <b/>
      <sz val="16"/>
      <color rgb="FF002060"/>
      <name val="Calibri"/>
      <family val="2"/>
      <scheme val="minor"/>
    </font>
    <font>
      <sz val="16"/>
      <color rgb="FF002060"/>
      <name val="Calibri"/>
      <family val="2"/>
      <scheme val="minor"/>
    </font>
    <font>
      <sz val="20"/>
      <color theme="0"/>
      <name val="Calibri"/>
      <family val="2"/>
      <scheme val="minor"/>
    </font>
    <font>
      <b/>
      <sz val="12"/>
      <color rgb="FF002060"/>
      <name val="Calibri"/>
      <family val="2"/>
      <scheme val="minor"/>
    </font>
    <font>
      <u/>
      <sz val="11"/>
      <color rgb="FF002060"/>
      <name val="Calibri"/>
      <family val="2"/>
      <scheme val="minor"/>
    </font>
    <font>
      <sz val="6"/>
      <color rgb="FF002060"/>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s>
  <borders count="18">
    <border>
      <left/>
      <right/>
      <top/>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style="thin">
        <color rgb="FFC00000"/>
      </top>
      <bottom/>
      <diagonal/>
    </border>
    <border>
      <left style="thin">
        <color rgb="FFC00000"/>
      </left>
      <right style="thin">
        <color rgb="FFC00000"/>
      </right>
      <top/>
      <bottom/>
      <diagonal/>
    </border>
    <border>
      <left style="thin">
        <color rgb="FFC00000"/>
      </left>
      <right style="thin">
        <color rgb="FFC00000"/>
      </right>
      <top/>
      <bottom style="thin">
        <color rgb="FFC00000"/>
      </bottom>
      <diagonal/>
    </border>
    <border>
      <left/>
      <right style="thin">
        <color rgb="FFC00000"/>
      </right>
      <top style="thin">
        <color rgb="FFC00000"/>
      </top>
      <bottom/>
      <diagonal/>
    </border>
    <border>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style="thin">
        <color rgb="FFC00000"/>
      </left>
      <right/>
      <top style="thin">
        <color rgb="FFC00000"/>
      </top>
      <bottom/>
      <diagonal/>
    </border>
    <border>
      <left/>
      <right/>
      <top style="thin">
        <color rgb="FFC00000"/>
      </top>
      <bottom style="thin">
        <color rgb="FFC00000"/>
      </bottom>
      <diagonal/>
    </border>
    <border>
      <left/>
      <right style="thin">
        <color rgb="FFC00000"/>
      </right>
      <top/>
      <bottom/>
      <diagonal/>
    </border>
    <border>
      <left style="thin">
        <color rgb="FFC00000"/>
      </left>
      <right style="thin">
        <color indexed="64"/>
      </right>
      <top style="thin">
        <color rgb="FFC00000"/>
      </top>
      <bottom style="thin">
        <color rgb="FFC00000"/>
      </bottom>
      <diagonal/>
    </border>
    <border>
      <left style="thin">
        <color indexed="64"/>
      </left>
      <right style="thin">
        <color indexed="64"/>
      </right>
      <top style="thin">
        <color rgb="FFC00000"/>
      </top>
      <bottom style="thin">
        <color rgb="FFC00000"/>
      </bottom>
      <diagonal/>
    </border>
    <border>
      <left style="thin">
        <color indexed="64"/>
      </left>
      <right style="thin">
        <color rgb="FFC00000"/>
      </right>
      <top style="thin">
        <color rgb="FFC00000"/>
      </top>
      <bottom style="thin">
        <color rgb="FFC00000"/>
      </bottom>
      <diagonal/>
    </border>
    <border>
      <left style="thin">
        <color rgb="FFC00000"/>
      </left>
      <right/>
      <top/>
      <bottom/>
      <diagonal/>
    </border>
    <border>
      <left style="thin">
        <color rgb="FFC00000"/>
      </left>
      <right/>
      <top/>
      <bottom style="thin">
        <color rgb="FFC00000"/>
      </bottom>
      <diagonal/>
    </border>
    <border>
      <left style="thin">
        <color rgb="FFC00000"/>
      </left>
      <right style="thin">
        <color rgb="FFC00000"/>
      </right>
      <top style="thin">
        <color rgb="FFC00000"/>
      </top>
      <bottom style="thin">
        <color indexed="64"/>
      </bottom>
      <diagonal/>
    </border>
    <border>
      <left style="thin">
        <color rgb="FFC00000"/>
      </left>
      <right style="thin">
        <color rgb="FFC00000"/>
      </right>
      <top style="thin">
        <color indexed="64"/>
      </top>
      <bottom style="thin">
        <color rgb="FFC00000"/>
      </bottom>
      <diagonal/>
    </border>
  </borders>
  <cellStyleXfs count="5">
    <xf numFmtId="0" fontId="0" fillId="0" borderId="0"/>
    <xf numFmtId="0" fontId="4" fillId="0" borderId="0"/>
    <xf numFmtId="9" fontId="25" fillId="0" borderId="0" applyFont="0" applyFill="0" applyBorder="0" applyAlignment="0" applyProtection="0"/>
    <xf numFmtId="43" fontId="25" fillId="0" borderId="0" applyFont="0" applyFill="0" applyBorder="0" applyAlignment="0" applyProtection="0"/>
    <xf numFmtId="0" fontId="4" fillId="0" borderId="0"/>
  </cellStyleXfs>
  <cellXfs count="137">
    <xf numFmtId="0" fontId="0" fillId="0" borderId="0" xfId="0"/>
    <xf numFmtId="0" fontId="1" fillId="0" borderId="0" xfId="0" applyFont="1"/>
    <xf numFmtId="0" fontId="0" fillId="0" borderId="0" xfId="0" applyAlignment="1">
      <alignment horizont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0" borderId="0" xfId="0" applyFont="1"/>
    <xf numFmtId="0" fontId="5" fillId="0" borderId="0" xfId="1" applyFont="1" applyAlignment="1">
      <alignment vertical="center"/>
    </xf>
    <xf numFmtId="0" fontId="4" fillId="0" borderId="0" xfId="1"/>
    <xf numFmtId="0" fontId="6" fillId="0" borderId="0" xfId="1" applyFont="1" applyAlignment="1">
      <alignment vertical="center"/>
    </xf>
    <xf numFmtId="0" fontId="4" fillId="0" borderId="0" xfId="1" applyAlignment="1">
      <alignment vertical="center"/>
    </xf>
    <xf numFmtId="0" fontId="7" fillId="0" borderId="0" xfId="0" applyFont="1" applyAlignment="1">
      <alignment horizontal="right" vertical="center"/>
    </xf>
    <xf numFmtId="164" fontId="8" fillId="0" borderId="0" xfId="1" applyNumberFormat="1" applyFont="1" applyAlignment="1">
      <alignment horizontal="left"/>
    </xf>
    <xf numFmtId="0" fontId="4" fillId="0" borderId="0" xfId="1" applyAlignment="1">
      <alignment horizontal="center"/>
    </xf>
    <xf numFmtId="0" fontId="9" fillId="0" borderId="0" xfId="1" applyFont="1" applyAlignment="1">
      <alignment horizontal="center" vertical="center"/>
    </xf>
    <xf numFmtId="164" fontId="8" fillId="0" borderId="0" xfId="1" applyNumberFormat="1" applyFont="1" applyAlignment="1">
      <alignment horizontal="left" vertical="center"/>
    </xf>
    <xf numFmtId="0" fontId="4" fillId="0" borderId="0" xfId="1" applyAlignment="1">
      <alignment horizontal="center" vertical="center"/>
    </xf>
    <xf numFmtId="0" fontId="5" fillId="0" borderId="0" xfId="1" applyFont="1" applyAlignment="1">
      <alignment horizontal="center" vertical="center"/>
    </xf>
    <xf numFmtId="164" fontId="10" fillId="0" borderId="0" xfId="1" applyNumberFormat="1" applyFont="1" applyAlignment="1">
      <alignment horizontal="center" vertical="top"/>
    </xf>
    <xf numFmtId="164" fontId="10" fillId="0" borderId="0" xfId="1" applyNumberFormat="1" applyFont="1" applyAlignment="1">
      <alignment horizontal="left"/>
    </xf>
    <xf numFmtId="0" fontId="11" fillId="0" borderId="0" xfId="1" applyFont="1" applyAlignment="1">
      <alignment horizontal="center"/>
    </xf>
    <xf numFmtId="0" fontId="11" fillId="0" borderId="0" xfId="1" applyFont="1"/>
    <xf numFmtId="164" fontId="12" fillId="0" borderId="0" xfId="1" applyNumberFormat="1" applyFont="1" applyAlignment="1">
      <alignment horizontal="center" vertical="top"/>
    </xf>
    <xf numFmtId="0" fontId="13" fillId="0" borderId="0" xfId="1" applyFont="1" applyAlignment="1">
      <alignment horizontal="center" vertical="center"/>
    </xf>
    <xf numFmtId="164" fontId="8" fillId="0" borderId="0" xfId="1" applyNumberFormat="1" applyFont="1" applyAlignment="1">
      <alignment horizontal="left" vertical="top"/>
    </xf>
    <xf numFmtId="0" fontId="14" fillId="2" borderId="2" xfId="0" applyFont="1" applyFill="1" applyBorder="1" applyAlignment="1">
      <alignment horizontal="center" vertical="center"/>
    </xf>
    <xf numFmtId="0" fontId="0" fillId="0" borderId="0" xfId="0" applyAlignment="1">
      <alignment horizontal="center" vertical="center"/>
    </xf>
    <xf numFmtId="165" fontId="15" fillId="2" borderId="1" xfId="0" applyNumberFormat="1" applyFont="1" applyFill="1" applyBorder="1" applyAlignment="1">
      <alignment horizontal="center" vertical="center" textRotation="90"/>
    </xf>
    <xf numFmtId="0" fontId="16" fillId="0" borderId="0" xfId="0" applyFont="1"/>
    <xf numFmtId="0" fontId="17" fillId="0" borderId="0" xfId="0" applyFont="1"/>
    <xf numFmtId="0" fontId="18" fillId="0" borderId="0" xfId="1" applyFont="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0" borderId="1" xfId="0" applyBorder="1"/>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0" borderId="0" xfId="0" applyFont="1" applyAlignment="1">
      <alignment vertical="center"/>
    </xf>
    <xf numFmtId="0" fontId="21" fillId="0" borderId="0" xfId="0" applyFont="1" applyAlignment="1">
      <alignment horizontal="right" vertical="center"/>
    </xf>
    <xf numFmtId="0" fontId="19" fillId="3" borderId="2" xfId="0" applyFont="1" applyFill="1" applyBorder="1" applyAlignment="1">
      <alignment horizontal="center" vertical="center" textRotation="90" wrapText="1"/>
    </xf>
    <xf numFmtId="0" fontId="22" fillId="0" borderId="0" xfId="0" applyFont="1"/>
    <xf numFmtId="0" fontId="19" fillId="3" borderId="4" xfId="0" applyFont="1" applyFill="1" applyBorder="1" applyAlignment="1">
      <alignment horizontal="center" vertical="center" textRotation="90" wrapText="1"/>
    </xf>
    <xf numFmtId="0" fontId="23" fillId="0" borderId="1" xfId="0" applyFont="1" applyBorder="1" applyAlignment="1">
      <alignment horizontal="center" vertical="center"/>
    </xf>
    <xf numFmtId="0" fontId="24" fillId="0" borderId="1" xfId="0" applyFont="1" applyBorder="1"/>
    <xf numFmtId="37" fontId="1" fillId="3" borderId="1" xfId="0" applyNumberFormat="1"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8" fillId="3" borderId="1" xfId="0" applyFont="1" applyFill="1" applyBorder="1"/>
    <xf numFmtId="37" fontId="19" fillId="3" borderId="1" xfId="0" applyNumberFormat="1" applyFont="1" applyFill="1" applyBorder="1" applyAlignment="1">
      <alignment horizontal="center" vertical="center" wrapText="1"/>
    </xf>
    <xf numFmtId="0" fontId="26" fillId="2" borderId="2" xfId="0" applyFont="1" applyFill="1" applyBorder="1" applyAlignment="1">
      <alignment horizontal="center" vertical="center" wrapText="1"/>
    </xf>
    <xf numFmtId="0" fontId="29" fillId="0" borderId="0" xfId="0" applyFont="1"/>
    <xf numFmtId="0" fontId="0" fillId="0" borderId="0" xfId="0" applyAlignment="1">
      <alignment wrapText="1"/>
    </xf>
    <xf numFmtId="0" fontId="15" fillId="2" borderId="1" xfId="0" applyFont="1" applyFill="1" applyBorder="1" applyAlignment="1">
      <alignment horizontal="center" vertical="center" wrapText="1"/>
    </xf>
    <xf numFmtId="0" fontId="30" fillId="0" borderId="0" xfId="0" applyFont="1" applyAlignment="1">
      <alignment horizontal="right"/>
    </xf>
    <xf numFmtId="0" fontId="0" fillId="0" borderId="0" xfId="0" pivotButton="1"/>
    <xf numFmtId="0" fontId="0" fillId="0" borderId="0" xfId="0" applyAlignment="1">
      <alignment horizontal="left"/>
    </xf>
    <xf numFmtId="0" fontId="0" fillId="0" borderId="0" xfId="0" applyAlignment="1">
      <alignment horizontal="left" indent="1"/>
    </xf>
    <xf numFmtId="9" fontId="0" fillId="0" borderId="1" xfId="2" applyFont="1" applyBorder="1" applyAlignment="1">
      <alignment horizontal="center"/>
    </xf>
    <xf numFmtId="9" fontId="0" fillId="0" borderId="0" xfId="2" applyFont="1" applyAlignment="1">
      <alignment horizontal="center"/>
    </xf>
    <xf numFmtId="9" fontId="31" fillId="0" borderId="0" xfId="2" applyFont="1" applyBorder="1" applyAlignment="1">
      <alignment horizontal="center"/>
    </xf>
    <xf numFmtId="37" fontId="0" fillId="0" borderId="1" xfId="3" applyNumberFormat="1" applyFont="1" applyBorder="1" applyAlignment="1">
      <alignment horizontal="center"/>
    </xf>
    <xf numFmtId="37" fontId="0" fillId="0" borderId="0" xfId="3" applyNumberFormat="1" applyFont="1"/>
    <xf numFmtId="37" fontId="31" fillId="0" borderId="0" xfId="3" applyNumberFormat="1" applyFont="1" applyBorder="1" applyAlignment="1">
      <alignment horizontal="center"/>
    </xf>
    <xf numFmtId="37" fontId="0" fillId="0" borderId="0" xfId="3" applyNumberFormat="1" applyFont="1" applyAlignment="1">
      <alignment horizontal="center"/>
    </xf>
    <xf numFmtId="37" fontId="0" fillId="0" borderId="0" xfId="3" applyNumberFormat="1" applyFont="1" applyBorder="1" applyAlignment="1">
      <alignment horizontal="center"/>
    </xf>
    <xf numFmtId="9" fontId="0" fillId="0" borderId="0" xfId="2" applyFont="1" applyBorder="1" applyAlignment="1">
      <alignment horizontal="center"/>
    </xf>
    <xf numFmtId="0" fontId="32" fillId="0" borderId="0" xfId="0" applyFont="1" applyAlignment="1">
      <alignment vertical="center" wrapText="1"/>
    </xf>
    <xf numFmtId="0" fontId="32" fillId="0" borderId="10" xfId="0" applyFont="1" applyBorder="1" applyAlignment="1">
      <alignment vertical="center" wrapText="1"/>
    </xf>
    <xf numFmtId="0" fontId="15" fillId="2" borderId="4" xfId="0" applyFont="1" applyFill="1" applyBorder="1" applyAlignment="1">
      <alignment horizontal="center" vertical="center" wrapText="1"/>
    </xf>
    <xf numFmtId="9" fontId="15" fillId="2" borderId="4" xfId="2" applyFont="1" applyFill="1" applyBorder="1" applyAlignment="1">
      <alignment horizontal="center" vertical="center" wrapText="1"/>
    </xf>
    <xf numFmtId="37" fontId="33" fillId="3" borderId="1" xfId="0" applyNumberFormat="1"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5" fillId="0" borderId="0" xfId="4" applyFont="1" applyAlignment="1">
      <alignment vertical="center"/>
    </xf>
    <xf numFmtId="0" fontId="28" fillId="0" borderId="0" xfId="0" applyFont="1" applyAlignment="1">
      <alignment vertical="top" wrapText="1"/>
    </xf>
    <xf numFmtId="0" fontId="28" fillId="0" borderId="0" xfId="0" applyFont="1" applyAlignment="1">
      <alignment vertical="center"/>
    </xf>
    <xf numFmtId="0" fontId="28" fillId="0" borderId="0" xfId="0" applyFont="1" applyAlignment="1">
      <alignment horizontal="left" vertical="top" wrapText="1" indent="1"/>
    </xf>
    <xf numFmtId="0" fontId="34" fillId="0" borderId="0" xfId="0" applyFont="1"/>
    <xf numFmtId="0" fontId="35" fillId="0" borderId="0" xfId="0" applyFont="1"/>
    <xf numFmtId="0" fontId="36" fillId="0" borderId="0" xfId="0" applyFont="1"/>
    <xf numFmtId="0" fontId="37" fillId="0" borderId="0" xfId="0" applyFont="1"/>
    <xf numFmtId="0" fontId="21" fillId="0" borderId="0" xfId="0" applyFont="1"/>
    <xf numFmtId="5" fontId="0" fillId="0" borderId="0" xfId="0" applyNumberFormat="1"/>
    <xf numFmtId="1" fontId="0" fillId="0" borderId="0" xfId="0" applyNumberFormat="1"/>
    <xf numFmtId="0" fontId="6" fillId="0" borderId="0" xfId="4" applyFont="1" applyAlignment="1">
      <alignment vertical="center"/>
    </xf>
    <xf numFmtId="164" fontId="3" fillId="0" borderId="0" xfId="0" applyNumberFormat="1" applyFont="1" applyAlignment="1">
      <alignment horizontal="left"/>
    </xf>
    <xf numFmtId="5" fontId="14" fillId="2"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1" fontId="14" fillId="2"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5" fontId="1" fillId="3"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37" fontId="29" fillId="3" borderId="1" xfId="0" applyNumberFormat="1" applyFont="1" applyFill="1" applyBorder="1" applyAlignment="1">
      <alignment vertical="center" wrapText="1"/>
    </xf>
    <xf numFmtId="0" fontId="0" fillId="0" borderId="0" xfId="0" applyAlignment="1">
      <alignment horizontal="right"/>
    </xf>
    <xf numFmtId="9" fontId="19" fillId="3" borderId="1" xfId="2" applyFont="1" applyFill="1" applyBorder="1" applyAlignment="1">
      <alignment horizontal="center" vertical="center" wrapText="1"/>
    </xf>
    <xf numFmtId="0" fontId="27" fillId="3" borderId="6" xfId="0" applyFont="1" applyFill="1" applyBorder="1" applyAlignment="1">
      <alignment horizontal="center" vertical="center" wrapText="1"/>
    </xf>
    <xf numFmtId="14" fontId="18" fillId="0" borderId="0" xfId="1" applyNumberFormat="1" applyFont="1" applyAlignment="1">
      <alignment horizontal="center"/>
    </xf>
    <xf numFmtId="0" fontId="39" fillId="0" borderId="0" xfId="1" applyFont="1" applyAlignment="1">
      <alignment horizontal="center" vertical="center" wrapText="1"/>
    </xf>
    <xf numFmtId="0" fontId="26" fillId="2" borderId="2" xfId="0" applyFont="1" applyFill="1" applyBorder="1" applyAlignment="1">
      <alignment horizontal="center" vertical="center" textRotation="90" wrapText="1"/>
    </xf>
    <xf numFmtId="0" fontId="0" fillId="0" borderId="0" xfId="0" applyAlignment="1">
      <alignment horizontal="center" vertical="center" wrapText="1"/>
    </xf>
    <xf numFmtId="0" fontId="27" fillId="3" borderId="6" xfId="0" applyFont="1" applyFill="1" applyBorder="1" applyAlignment="1">
      <alignment vertical="center" wrapText="1"/>
    </xf>
    <xf numFmtId="0" fontId="27" fillId="3" borderId="6" xfId="0" applyFont="1" applyFill="1" applyBorder="1" applyAlignment="1">
      <alignment horizontal="left" vertical="center" wrapText="1"/>
    </xf>
    <xf numFmtId="0" fontId="1" fillId="0" borderId="0" xfId="0" applyFont="1" applyAlignment="1">
      <alignment horizontal="center"/>
    </xf>
    <xf numFmtId="0" fontId="19" fillId="3" borderId="6" xfId="0" applyFont="1" applyFill="1" applyBorder="1" applyAlignment="1">
      <alignment horizontal="center" vertical="center" wrapText="1"/>
    </xf>
    <xf numFmtId="0" fontId="41" fillId="3" borderId="1" xfId="0" applyFont="1" applyFill="1" applyBorder="1" applyAlignment="1">
      <alignment horizontal="left" vertical="center" wrapText="1"/>
    </xf>
    <xf numFmtId="0" fontId="41" fillId="3" borderId="6" xfId="0" applyFont="1" applyFill="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6"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7" fillId="3" borderId="8" xfId="0" applyFont="1" applyFill="1" applyBorder="1" applyAlignment="1">
      <alignment horizontal="left" vertical="center" wrapText="1"/>
    </xf>
    <xf numFmtId="0" fontId="27" fillId="3" borderId="15" xfId="0" applyFont="1" applyFill="1" applyBorder="1" applyAlignment="1">
      <alignment horizontal="left"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38" fillId="2" borderId="7" xfId="0" applyFont="1" applyFill="1" applyBorder="1" applyAlignment="1">
      <alignment horizontal="center"/>
    </xf>
    <xf numFmtId="0" fontId="38" fillId="2" borderId="9" xfId="0" applyFont="1" applyFill="1" applyBorder="1" applyAlignment="1">
      <alignment horizontal="center"/>
    </xf>
    <xf numFmtId="0" fontId="38" fillId="2" borderId="6" xfId="0" applyFont="1" applyFill="1" applyBorder="1" applyAlignment="1">
      <alignment horizontal="center"/>
    </xf>
    <xf numFmtId="0" fontId="27" fillId="3" borderId="3" xfId="0" applyFont="1" applyFill="1" applyBorder="1" applyAlignment="1">
      <alignment horizontal="left" vertical="center" wrapText="1"/>
    </xf>
    <xf numFmtId="0" fontId="27" fillId="3" borderId="4" xfId="0" applyFont="1" applyFill="1" applyBorder="1" applyAlignment="1">
      <alignment horizontal="left" vertical="center" wrapText="1"/>
    </xf>
    <xf numFmtId="0" fontId="27" fillId="3" borderId="14" xfId="0" applyFont="1" applyFill="1" applyBorder="1" applyAlignment="1">
      <alignment horizontal="left" vertical="center" wrapText="1"/>
    </xf>
    <xf numFmtId="0" fontId="27" fillId="3" borderId="2" xfId="0" applyFont="1" applyFill="1" applyBorder="1" applyAlignment="1">
      <alignment horizontal="left" vertical="center" wrapText="1"/>
    </xf>
    <xf numFmtId="0" fontId="15" fillId="2" borderId="1" xfId="0" applyFont="1" applyFill="1" applyBorder="1" applyAlignment="1">
      <alignment horizontal="center" vertical="center"/>
    </xf>
    <xf numFmtId="1" fontId="15" fillId="2" borderId="1" xfId="0" applyNumberFormat="1" applyFont="1" applyFill="1" applyBorder="1" applyAlignment="1">
      <alignment horizontal="center" vertical="center"/>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15" fillId="2" borderId="11" xfId="0" applyFont="1" applyFill="1" applyBorder="1" applyAlignment="1">
      <alignment horizontal="center"/>
    </xf>
    <xf numFmtId="0" fontId="15" fillId="2" borderId="12" xfId="0" applyFont="1" applyFill="1" applyBorder="1" applyAlignment="1">
      <alignment horizontal="center"/>
    </xf>
    <xf numFmtId="0" fontId="15" fillId="2" borderId="13" xfId="0" applyFont="1" applyFill="1" applyBorder="1" applyAlignment="1">
      <alignment horizontal="center"/>
    </xf>
    <xf numFmtId="0" fontId="15" fillId="2" borderId="7" xfId="0" applyFont="1" applyFill="1" applyBorder="1" applyAlignment="1">
      <alignment horizontal="center"/>
    </xf>
    <xf numFmtId="0" fontId="15" fillId="2" borderId="9" xfId="0" applyFont="1" applyFill="1" applyBorder="1" applyAlignment="1">
      <alignment horizontal="center"/>
    </xf>
    <xf numFmtId="0" fontId="15" fillId="2" borderId="6" xfId="0" applyFont="1" applyFill="1" applyBorder="1" applyAlignment="1">
      <alignment horizontal="center"/>
    </xf>
    <xf numFmtId="0" fontId="1" fillId="3" borderId="1"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7" fillId="3" borderId="16" xfId="0" applyFont="1" applyFill="1" applyBorder="1" applyAlignment="1">
      <alignment horizontal="left" vertical="center" wrapText="1"/>
    </xf>
    <xf numFmtId="0" fontId="27" fillId="3" borderId="17" xfId="0" applyFont="1" applyFill="1" applyBorder="1" applyAlignment="1">
      <alignment horizontal="left" vertical="center" wrapText="1"/>
    </xf>
  </cellXfs>
  <cellStyles count="5">
    <cellStyle name="Comma" xfId="3" builtinId="3"/>
    <cellStyle name="Normal" xfId="0" builtinId="0"/>
    <cellStyle name="Normal 2" xfId="1"/>
    <cellStyle name="Normal 2 2" xfId="4"/>
    <cellStyle name="Percent" xfId="2" builtinId="5"/>
  </cellStyles>
  <dxfs count="28">
    <dxf>
      <font>
        <color theme="0"/>
      </font>
      <fill>
        <patternFill>
          <bgColor rgb="FF00B050"/>
        </patternFill>
      </fill>
    </dxf>
    <dxf>
      <font>
        <color theme="0"/>
      </font>
      <fill>
        <patternFill>
          <bgColor rgb="FFFF0000"/>
        </patternFill>
      </fill>
    </dxf>
    <dxf>
      <font>
        <color rgb="FF0070C0"/>
      </font>
      <fill>
        <patternFill>
          <bgColor rgb="FFFFFF00"/>
        </patternFill>
      </fill>
    </dxf>
    <dxf>
      <font>
        <color rgb="FF002060"/>
      </font>
      <fill>
        <patternFill>
          <bgColor theme="0"/>
        </patternFill>
      </fill>
    </dxf>
    <dxf>
      <font>
        <color theme="0"/>
      </font>
      <fill>
        <patternFill>
          <bgColor rgb="FF00B050"/>
        </patternFill>
      </fill>
    </dxf>
    <dxf>
      <font>
        <color theme="0"/>
      </font>
      <fill>
        <patternFill>
          <bgColor rgb="FFFF0000"/>
        </patternFill>
      </fill>
    </dxf>
    <dxf>
      <font>
        <color rgb="FF0070C0"/>
      </font>
      <fill>
        <patternFill>
          <bgColor rgb="FFFFFF00"/>
        </patternFill>
      </fill>
    </dxf>
    <dxf>
      <font>
        <color rgb="FF002060"/>
      </font>
      <fill>
        <patternFill>
          <bgColor theme="0"/>
        </patternFill>
      </fill>
    </dxf>
    <dxf>
      <font>
        <color theme="0"/>
      </font>
      <fill>
        <patternFill>
          <bgColor rgb="FF00B050"/>
        </patternFill>
      </fill>
    </dxf>
    <dxf>
      <font>
        <color theme="0"/>
      </font>
      <fill>
        <patternFill>
          <bgColor rgb="FFFF0000"/>
        </patternFill>
      </fill>
    </dxf>
    <dxf>
      <font>
        <color rgb="FF0070C0"/>
      </font>
      <fill>
        <patternFill>
          <bgColor rgb="FFFFFF00"/>
        </patternFill>
      </fill>
    </dxf>
    <dxf>
      <font>
        <color rgb="FF002060"/>
      </font>
      <fill>
        <patternFill>
          <bgColor theme="0"/>
        </patternFill>
      </fill>
    </dxf>
    <dxf>
      <font>
        <color theme="0"/>
      </font>
      <fill>
        <patternFill>
          <bgColor rgb="FF00B050"/>
        </patternFill>
      </fill>
    </dxf>
    <dxf>
      <font>
        <color theme="0"/>
      </font>
      <fill>
        <patternFill>
          <bgColor rgb="FFFF0000"/>
        </patternFill>
      </fill>
    </dxf>
    <dxf>
      <font>
        <color rgb="FF0070C0"/>
      </font>
      <fill>
        <patternFill>
          <bgColor rgb="FFFFFF00"/>
        </patternFill>
      </fill>
    </dxf>
    <dxf>
      <font>
        <color rgb="FF002060"/>
      </font>
      <fill>
        <patternFill>
          <bgColor theme="0"/>
        </patternFill>
      </fill>
    </dxf>
    <dxf>
      <font>
        <color theme="0"/>
      </font>
      <fill>
        <patternFill>
          <bgColor rgb="FF00B050"/>
        </patternFill>
      </fill>
    </dxf>
    <dxf>
      <font>
        <color theme="0"/>
      </font>
      <fill>
        <patternFill>
          <bgColor rgb="FFFF0000"/>
        </patternFill>
      </fill>
    </dxf>
    <dxf>
      <font>
        <color rgb="FF0070C0"/>
      </font>
      <fill>
        <patternFill>
          <bgColor rgb="FFFFFF00"/>
        </patternFill>
      </fill>
    </dxf>
    <dxf>
      <font>
        <color rgb="FF002060"/>
      </font>
      <fill>
        <patternFill>
          <bgColor theme="0"/>
        </patternFill>
      </fill>
    </dxf>
    <dxf>
      <font>
        <color theme="0"/>
      </font>
      <fill>
        <patternFill>
          <bgColor rgb="FF00B050"/>
        </patternFill>
      </fill>
    </dxf>
    <dxf>
      <font>
        <color theme="0"/>
      </font>
      <fill>
        <patternFill>
          <bgColor rgb="FFFF0000"/>
        </patternFill>
      </fill>
    </dxf>
    <dxf>
      <font>
        <color rgb="FF0070C0"/>
      </font>
      <fill>
        <patternFill>
          <bgColor rgb="FFFFFF00"/>
        </patternFill>
      </fill>
    </dxf>
    <dxf>
      <font>
        <color rgb="FF002060"/>
      </font>
      <fill>
        <patternFill>
          <bgColor theme="0"/>
        </patternFill>
      </fill>
    </dxf>
    <dxf>
      <font>
        <color theme="0"/>
      </font>
      <fill>
        <patternFill>
          <bgColor rgb="FF00B050"/>
        </patternFill>
      </fill>
    </dxf>
    <dxf>
      <font>
        <color theme="0"/>
      </font>
      <fill>
        <patternFill>
          <bgColor rgb="FFFF0000"/>
        </patternFill>
      </fill>
    </dxf>
    <dxf>
      <font>
        <color rgb="FF0070C0"/>
      </font>
      <fill>
        <patternFill>
          <bgColor rgb="FFFFFF00"/>
        </patternFill>
      </fill>
    </dxf>
    <dxf>
      <font>
        <color rgb="FF00206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Scroll" dx="22" fmlaLink="$J$11" horiz="1" max="100" page="10" val="100"/>
</file>

<file path=xl/ctrlProps/ctrlProp10.xml><?xml version="1.0" encoding="utf-8"?>
<formControlPr xmlns="http://schemas.microsoft.com/office/spreadsheetml/2009/9/main" objectType="Scroll" dx="22" fmlaLink="$J$13" horiz="1" max="100" page="10" val="0"/>
</file>

<file path=xl/ctrlProps/ctrlProp11.xml><?xml version="1.0" encoding="utf-8"?>
<formControlPr xmlns="http://schemas.microsoft.com/office/spreadsheetml/2009/9/main" objectType="Scroll" dx="22" fmlaLink="$J$14" horiz="1" max="100" page="10" val="0"/>
</file>

<file path=xl/ctrlProps/ctrlProp12.xml><?xml version="1.0" encoding="utf-8"?>
<formControlPr xmlns="http://schemas.microsoft.com/office/spreadsheetml/2009/9/main" objectType="Scroll" dx="22" fmlaLink="$J$16" horiz="1" max="100" page="10" val="25"/>
</file>

<file path=xl/ctrlProps/ctrlProp13.xml><?xml version="1.0" encoding="utf-8"?>
<formControlPr xmlns="http://schemas.microsoft.com/office/spreadsheetml/2009/9/main" objectType="Scroll" dx="22" fmlaLink="$J$17" horiz="1" max="100" page="10" val="0"/>
</file>

<file path=xl/ctrlProps/ctrlProp14.xml><?xml version="1.0" encoding="utf-8"?>
<formControlPr xmlns="http://schemas.microsoft.com/office/spreadsheetml/2009/9/main" objectType="Scroll" dx="22" fmlaLink="$J$18" horiz="1" max="100" page="10" val="0"/>
</file>

<file path=xl/ctrlProps/ctrlProp15.xml><?xml version="1.0" encoding="utf-8"?>
<formControlPr xmlns="http://schemas.microsoft.com/office/spreadsheetml/2009/9/main" objectType="Scroll" dx="22" fmlaLink="$J$19" horiz="1" max="100" page="10" val="0"/>
</file>

<file path=xl/ctrlProps/ctrlProp16.xml><?xml version="1.0" encoding="utf-8"?>
<formControlPr xmlns="http://schemas.microsoft.com/office/spreadsheetml/2009/9/main" objectType="Scroll" dx="22" fmlaLink="$J$22" horiz="1" max="100" page="10" val="0"/>
</file>

<file path=xl/ctrlProps/ctrlProp17.xml><?xml version="1.0" encoding="utf-8"?>
<formControlPr xmlns="http://schemas.microsoft.com/office/spreadsheetml/2009/9/main" objectType="Scroll" dx="22" fmlaLink="$J$23" horiz="1" max="100" page="10" val="0"/>
</file>

<file path=xl/ctrlProps/ctrlProp18.xml><?xml version="1.0" encoding="utf-8"?>
<formControlPr xmlns="http://schemas.microsoft.com/office/spreadsheetml/2009/9/main" objectType="Scroll" dx="22" fmlaLink="$J$24" horiz="1" max="100" page="10" val="0"/>
</file>

<file path=xl/ctrlProps/ctrlProp19.xml><?xml version="1.0" encoding="utf-8"?>
<formControlPr xmlns="http://schemas.microsoft.com/office/spreadsheetml/2009/9/main" objectType="Scroll" dx="22" fmlaLink="$J$25" horiz="1" max="100" page="10" val="100"/>
</file>

<file path=xl/ctrlProps/ctrlProp2.xml><?xml version="1.0" encoding="utf-8"?>
<formControlPr xmlns="http://schemas.microsoft.com/office/spreadsheetml/2009/9/main" objectType="Scroll" dx="22" fmlaLink="J15" horiz="1" max="100" page="10" val="0"/>
</file>

<file path=xl/ctrlProps/ctrlProp20.xml><?xml version="1.0" encoding="utf-8"?>
<formControlPr xmlns="http://schemas.microsoft.com/office/spreadsheetml/2009/9/main" objectType="Scroll" dx="22" fmlaLink="$J$26" horiz="1" max="100" page="10" val="0"/>
</file>

<file path=xl/ctrlProps/ctrlProp21.xml><?xml version="1.0" encoding="utf-8"?>
<formControlPr xmlns="http://schemas.microsoft.com/office/spreadsheetml/2009/9/main" objectType="Scroll" dx="22" fmlaLink="$J$28" horiz="1" max="100" page="10" val="75"/>
</file>

<file path=xl/ctrlProps/ctrlProp22.xml><?xml version="1.0" encoding="utf-8"?>
<formControlPr xmlns="http://schemas.microsoft.com/office/spreadsheetml/2009/9/main" objectType="Scroll" dx="22" fmlaLink="J21" horiz="1" max="100" page="10" val="0"/>
</file>

<file path=xl/ctrlProps/ctrlProp23.xml><?xml version="1.0" encoding="utf-8"?>
<formControlPr xmlns="http://schemas.microsoft.com/office/spreadsheetml/2009/9/main" objectType="Scroll" dx="22" fmlaLink="$J$29" horiz="1" max="100" page="10" val="100"/>
</file>

<file path=xl/ctrlProps/ctrlProp24.xml><?xml version="1.0" encoding="utf-8"?>
<formControlPr xmlns="http://schemas.microsoft.com/office/spreadsheetml/2009/9/main" objectType="Scroll" dx="22" fmlaLink="$J$31" horiz="1" max="100" page="10" val="0"/>
</file>

<file path=xl/ctrlProps/ctrlProp25.xml><?xml version="1.0" encoding="utf-8"?>
<formControlPr xmlns="http://schemas.microsoft.com/office/spreadsheetml/2009/9/main" objectType="Scroll" dx="22" fmlaLink="$J$32" horiz="1" max="100" page="10" val="0"/>
</file>

<file path=xl/ctrlProps/ctrlProp26.xml><?xml version="1.0" encoding="utf-8"?>
<formControlPr xmlns="http://schemas.microsoft.com/office/spreadsheetml/2009/9/main" objectType="Scroll" dx="22" fmlaLink="$J$33" horiz="1" max="100" page="10" val="0"/>
</file>

<file path=xl/ctrlProps/ctrlProp27.xml><?xml version="1.0" encoding="utf-8"?>
<formControlPr xmlns="http://schemas.microsoft.com/office/spreadsheetml/2009/9/main" objectType="Scroll" dx="22" fmlaLink="$J$34" horiz="1" max="100" page="10" val="0"/>
</file>

<file path=xl/ctrlProps/ctrlProp28.xml><?xml version="1.0" encoding="utf-8"?>
<formControlPr xmlns="http://schemas.microsoft.com/office/spreadsheetml/2009/9/main" objectType="Scroll" dx="22" fmlaLink="$J$42" horiz="1" max="100" page="10" val="0"/>
</file>

<file path=xl/ctrlProps/ctrlProp29.xml><?xml version="1.0" encoding="utf-8"?>
<formControlPr xmlns="http://schemas.microsoft.com/office/spreadsheetml/2009/9/main" objectType="Scroll" dx="22" fmlaLink="$J$41" horiz="1" max="100" page="10" val="0"/>
</file>

<file path=xl/ctrlProps/ctrlProp3.xml><?xml version="1.0" encoding="utf-8"?>
<formControlPr xmlns="http://schemas.microsoft.com/office/spreadsheetml/2009/9/main" objectType="Scroll" dx="22" fmlaLink="J27" horiz="1" max="100" page="10" val="0"/>
</file>

<file path=xl/ctrlProps/ctrlProp30.xml><?xml version="1.0" encoding="utf-8"?>
<formControlPr xmlns="http://schemas.microsoft.com/office/spreadsheetml/2009/9/main" objectType="Scroll" dx="22" fmlaLink="$J$40" horiz="1" max="100" page="10" val="0"/>
</file>

<file path=xl/ctrlProps/ctrlProp31.xml><?xml version="1.0" encoding="utf-8"?>
<formControlPr xmlns="http://schemas.microsoft.com/office/spreadsheetml/2009/9/main" objectType="Scroll" dx="22" fmlaLink="$J$39" horiz="1" max="100" page="10" val="0"/>
</file>

<file path=xl/ctrlProps/ctrlProp32.xml><?xml version="1.0" encoding="utf-8"?>
<formControlPr xmlns="http://schemas.microsoft.com/office/spreadsheetml/2009/9/main" objectType="Scroll" dx="22" fmlaLink="$J$38" horiz="1" max="100" page="10" val="0"/>
</file>

<file path=xl/ctrlProps/ctrlProp33.xml><?xml version="1.0" encoding="utf-8"?>
<formControlPr xmlns="http://schemas.microsoft.com/office/spreadsheetml/2009/9/main" objectType="Scroll" dx="22" fmlaLink="$J$37" horiz="1" max="100" page="10" val="0"/>
</file>

<file path=xl/ctrlProps/ctrlProp34.xml><?xml version="1.0" encoding="utf-8"?>
<formControlPr xmlns="http://schemas.microsoft.com/office/spreadsheetml/2009/9/main" objectType="Scroll" dx="22" fmlaLink="$J$36" horiz="1" max="100" page="10" val="0"/>
</file>

<file path=xl/ctrlProps/ctrlProp35.xml><?xml version="1.0" encoding="utf-8"?>
<formControlPr xmlns="http://schemas.microsoft.com/office/spreadsheetml/2009/9/main" objectType="Scroll" dx="22" fmlaLink="$J$35" horiz="1" max="100" page="10" val="0"/>
</file>

<file path=xl/ctrlProps/ctrlProp36.xml><?xml version="1.0" encoding="utf-8"?>
<formControlPr xmlns="http://schemas.microsoft.com/office/spreadsheetml/2009/9/main" objectType="Scroll" dx="22" fmlaLink="J20" horiz="1" max="100" page="10" val="0"/>
</file>

<file path=xl/ctrlProps/ctrlProp4.xml><?xml version="1.0" encoding="utf-8"?>
<formControlPr xmlns="http://schemas.microsoft.com/office/spreadsheetml/2009/9/main" objectType="Scroll" dx="22" fmlaLink="$J$30" horiz="1" max="100" page="10" val="100"/>
</file>

<file path=xl/ctrlProps/ctrlProp5.xml><?xml version="1.0" encoding="utf-8"?>
<formControlPr xmlns="http://schemas.microsoft.com/office/spreadsheetml/2009/9/main" objectType="Scroll" dx="22" fmlaLink="$J$7" horiz="1" max="100" page="10" val="100"/>
</file>

<file path=xl/ctrlProps/ctrlProp6.xml><?xml version="1.0" encoding="utf-8"?>
<formControlPr xmlns="http://schemas.microsoft.com/office/spreadsheetml/2009/9/main" objectType="Scroll" dx="22" fmlaLink="$J$8" horiz="1" max="100" page="10" val="0"/>
</file>

<file path=xl/ctrlProps/ctrlProp7.xml><?xml version="1.0" encoding="utf-8"?>
<formControlPr xmlns="http://schemas.microsoft.com/office/spreadsheetml/2009/9/main" objectType="Scroll" dx="22" fmlaLink="$J$9" horiz="1" max="100" page="10" val="0"/>
</file>

<file path=xl/ctrlProps/ctrlProp8.xml><?xml version="1.0" encoding="utf-8"?>
<formControlPr xmlns="http://schemas.microsoft.com/office/spreadsheetml/2009/9/main" objectType="Scroll" dx="22" fmlaLink="$J$10" horiz="1" max="100" page="10" val="0"/>
</file>

<file path=xl/ctrlProps/ctrlProp9.xml><?xml version="1.0" encoding="utf-8"?>
<formControlPr xmlns="http://schemas.microsoft.com/office/spreadsheetml/2009/9/main" objectType="Scroll" dx="22" fmlaLink="$J$12" horiz="1" max="100" page="10" val="0"/>
</file>

<file path=xl/diagrams/colors1.xml><?xml version="1.0" encoding="utf-8"?>
<dgm:colorsDef xmlns:dgm="http://schemas.openxmlformats.org/drawingml/2006/diagram" xmlns:a="http://schemas.openxmlformats.org/drawingml/2006/main" uniqueId="urn:microsoft.com/office/officeart/2005/8/colors/accent3_1">
  <dgm:title val=""/>
  <dgm:desc val=""/>
  <dgm:catLst>
    <dgm:cat type="accent3" pri="11100"/>
  </dgm:catLst>
  <dgm:styleLbl name="node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3">
        <a:shade val="80000"/>
      </a:schemeClr>
    </dgm:linClrLst>
    <dgm:effectClrLst/>
    <dgm:txLinClrLst/>
    <dgm:txFillClrLst/>
    <dgm:txEffectClrLst/>
  </dgm:styleLbl>
  <dgm:styleLbl name="node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f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align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b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dgm:txEffectClrLst/>
  </dgm:styleLbl>
  <dgm:styleLbl name="parChTrans2D2">
    <dgm:fillClrLst meth="repeat">
      <a:schemeClr val="accent3"/>
    </dgm:fillClrLst>
    <dgm:linClrLst meth="repeat">
      <a:schemeClr val="accent3"/>
    </dgm:linClrLst>
    <dgm:effectClrLst/>
    <dgm:txLinClrLst/>
    <dgm:txFillClrLst/>
    <dgm:txEffectClrLst/>
  </dgm:styleLbl>
  <dgm:styleLbl name="parChTrans2D3">
    <dgm:fillClrLst meth="repeat">
      <a:schemeClr val="accent3"/>
    </dgm:fillClrLst>
    <dgm:linClrLst meth="repeat">
      <a:schemeClr val="accent3"/>
    </dgm:linClrLst>
    <dgm:effectClrLst/>
    <dgm:txLinClrLst/>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con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align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trAlignAcc1">
    <dgm:fillClrLst meth="repeat">
      <a:schemeClr val="accent3">
        <a:alpha val="40000"/>
        <a:tint val="40000"/>
      </a:schemeClr>
    </dgm:fillClrLst>
    <dgm:linClrLst meth="repeat">
      <a:schemeClr val="accent3"/>
    </dgm:linClrLst>
    <dgm:effectClrLst/>
    <dgm:txLinClrLst/>
    <dgm:txFillClrLst meth="repeat">
      <a:schemeClr val="dk1"/>
    </dgm:txFillClrLst>
    <dgm:txEffectClrLst/>
  </dgm:styleLbl>
  <dgm:styleLbl name="b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fgAcc0">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2">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3">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4">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3_1">
  <dgm:title val=""/>
  <dgm:desc val=""/>
  <dgm:catLst>
    <dgm:cat type="accent3" pri="11100"/>
  </dgm:catLst>
  <dgm:styleLbl name="node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3">
        <a:shade val="80000"/>
      </a:schemeClr>
    </dgm:linClrLst>
    <dgm:effectClrLst/>
    <dgm:txLinClrLst/>
    <dgm:txFillClrLst/>
    <dgm:txEffectClrLst/>
  </dgm:styleLbl>
  <dgm:styleLbl name="node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f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align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b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dgm:txEffectClrLst/>
  </dgm:styleLbl>
  <dgm:styleLbl name="parChTrans2D2">
    <dgm:fillClrLst meth="repeat">
      <a:schemeClr val="accent3"/>
    </dgm:fillClrLst>
    <dgm:linClrLst meth="repeat">
      <a:schemeClr val="accent3"/>
    </dgm:linClrLst>
    <dgm:effectClrLst/>
    <dgm:txLinClrLst/>
    <dgm:txFillClrLst/>
    <dgm:txEffectClrLst/>
  </dgm:styleLbl>
  <dgm:styleLbl name="parChTrans2D3">
    <dgm:fillClrLst meth="repeat">
      <a:schemeClr val="accent3"/>
    </dgm:fillClrLst>
    <dgm:linClrLst meth="repeat">
      <a:schemeClr val="accent3"/>
    </dgm:linClrLst>
    <dgm:effectClrLst/>
    <dgm:txLinClrLst/>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con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align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trAlignAcc1">
    <dgm:fillClrLst meth="repeat">
      <a:schemeClr val="accent3">
        <a:alpha val="40000"/>
        <a:tint val="40000"/>
      </a:schemeClr>
    </dgm:fillClrLst>
    <dgm:linClrLst meth="repeat">
      <a:schemeClr val="accent3"/>
    </dgm:linClrLst>
    <dgm:effectClrLst/>
    <dgm:txLinClrLst/>
    <dgm:txFillClrLst meth="repeat">
      <a:schemeClr val="dk1"/>
    </dgm:txFillClrLst>
    <dgm:txEffectClrLst/>
  </dgm:styleLbl>
  <dgm:styleLbl name="b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fgAcc0">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2">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3">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4">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AEC5BF8-DA0F-42CA-88DE-CB7A97754556}" type="doc">
      <dgm:prSet loTypeId="urn:microsoft.com/office/officeart/2005/8/layout/cycle3" loCatId="cycle" qsTypeId="urn:microsoft.com/office/officeart/2005/8/quickstyle/simple5" qsCatId="simple" csTypeId="urn:microsoft.com/office/officeart/2005/8/colors/accent3_1" csCatId="accent3" phldr="1"/>
      <dgm:spPr/>
      <dgm:t>
        <a:bodyPr/>
        <a:lstStyle/>
        <a:p>
          <a:endParaRPr lang="en-US"/>
        </a:p>
      </dgm:t>
    </dgm:pt>
    <dgm:pt modelId="{E94E81C5-2DF5-4EB8-B276-E2B7E90E20CC}" type="pres">
      <dgm:prSet presAssocID="{0AEC5BF8-DA0F-42CA-88DE-CB7A97754556}" presName="Name0" presStyleCnt="0">
        <dgm:presLayoutVars>
          <dgm:dir/>
          <dgm:resizeHandles val="exact"/>
        </dgm:presLayoutVars>
      </dgm:prSet>
      <dgm:spPr/>
      <dgm:t>
        <a:bodyPr/>
        <a:lstStyle/>
        <a:p>
          <a:endParaRPr lang="en-US"/>
        </a:p>
      </dgm:t>
    </dgm:pt>
    <dgm:pt modelId="{4D9D03AE-076E-44FC-B3DE-735D00137DEB}" type="pres">
      <dgm:prSet presAssocID="{0AEC5BF8-DA0F-42CA-88DE-CB7A97754556}" presName="cycle" presStyleCnt="0"/>
      <dgm:spPr/>
    </dgm:pt>
  </dgm:ptLst>
  <dgm:cxnLst>
    <dgm:cxn modelId="{DF096B61-C76E-1643-9031-6B36C53C11D8}" type="presOf" srcId="{0AEC5BF8-DA0F-42CA-88DE-CB7A97754556}" destId="{E94E81C5-2DF5-4EB8-B276-E2B7E90E20CC}" srcOrd="0" destOrd="0" presId="urn:microsoft.com/office/officeart/2005/8/layout/cycle3"/>
    <dgm:cxn modelId="{0BFC5727-1D1F-48BB-AF66-0C16ADCF5E55}" type="presParOf" srcId="{E94E81C5-2DF5-4EB8-B276-E2B7E90E20CC}" destId="{4D9D03AE-076E-44FC-B3DE-735D00137DEB}" srcOrd="0" destOrd="0" presId="urn:microsoft.com/office/officeart/2005/8/layout/cycle3"/>
  </dgm:cxnLst>
  <dgm:bg>
    <a:noFill/>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0AEC5BF8-DA0F-42CA-88DE-CB7A97754556}" type="doc">
      <dgm:prSet loTypeId="urn:microsoft.com/office/officeart/2005/8/layout/cycle3" loCatId="cycle" qsTypeId="urn:microsoft.com/office/officeart/2005/8/quickstyle/simple5" qsCatId="simple" csTypeId="urn:microsoft.com/office/officeart/2005/8/colors/accent3_1" csCatId="accent3" phldr="1"/>
      <dgm:spPr/>
      <dgm:t>
        <a:bodyPr/>
        <a:lstStyle/>
        <a:p>
          <a:endParaRPr lang="en-US"/>
        </a:p>
      </dgm:t>
    </dgm:pt>
    <dgm:pt modelId="{0C10CF79-1155-4D9A-9EC3-CBECBF8DBB52}">
      <dgm:prSet phldrT="[Text]" custT="1"/>
      <dgm:spPr>
        <a:solidFill>
          <a:srgbClr val="DCF3F4"/>
        </a:solidFill>
      </dgm:spPr>
      <dgm:t>
        <a:bodyPr/>
        <a:lstStyle/>
        <a:p>
          <a:r>
            <a:rPr lang="en-US" sz="1200" b="1" dirty="0">
              <a:latin typeface="Calibri" panose="020F0502020204030204" pitchFamily="34" charset="0"/>
              <a:cs typeface="Calibri" panose="020F0502020204030204" pitchFamily="34" charset="0"/>
            </a:rPr>
            <a:t>Initiatives</a:t>
          </a:r>
        </a:p>
      </dgm:t>
    </dgm:pt>
    <dgm:pt modelId="{9C3446D9-AF0B-4833-A20F-304D0085AA10}" type="parTrans" cxnId="{BE5E2743-3C6D-422B-A743-34CEA7C4BC6B}">
      <dgm:prSet/>
      <dgm:spPr/>
      <dgm:t>
        <a:bodyPr/>
        <a:lstStyle/>
        <a:p>
          <a:endParaRPr lang="en-US" sz="1200" b="1">
            <a:latin typeface="Calibri" panose="020F0502020204030204" pitchFamily="34" charset="0"/>
            <a:cs typeface="Calibri" panose="020F0502020204030204" pitchFamily="34" charset="0"/>
          </a:endParaRPr>
        </a:p>
      </dgm:t>
    </dgm:pt>
    <dgm:pt modelId="{1E53B791-A176-49AC-94DF-0CFECFFB6F3F}" type="sibTrans" cxnId="{BE5E2743-3C6D-422B-A743-34CEA7C4BC6B}">
      <dgm:prSet/>
      <dgm:spPr>
        <a:solidFill>
          <a:srgbClr val="011F5B"/>
        </a:solidFill>
      </dgm:spPr>
      <dgm:t>
        <a:bodyPr/>
        <a:lstStyle/>
        <a:p>
          <a:endParaRPr lang="en-US" sz="1200" b="1">
            <a:latin typeface="Calibri" panose="020F0502020204030204" pitchFamily="34" charset="0"/>
            <a:cs typeface="Calibri" panose="020F0502020204030204" pitchFamily="34" charset="0"/>
          </a:endParaRPr>
        </a:p>
      </dgm:t>
    </dgm:pt>
    <dgm:pt modelId="{38140C36-67E9-478E-8A74-A771D6C5D408}">
      <dgm:prSet phldrT="[Text]" custT="1"/>
      <dgm:spPr>
        <a:solidFill>
          <a:schemeClr val="accent4">
            <a:lumMod val="20000"/>
            <a:lumOff val="80000"/>
          </a:schemeClr>
        </a:solidFill>
      </dgm:spPr>
      <dgm:t>
        <a:bodyPr/>
        <a:lstStyle/>
        <a:p>
          <a:r>
            <a:rPr lang="en-US" sz="1200" b="1" dirty="0">
              <a:latin typeface="Calibri" panose="020F0502020204030204" pitchFamily="34" charset="0"/>
              <a:cs typeface="Calibri" panose="020F0502020204030204" pitchFamily="34" charset="0"/>
            </a:rPr>
            <a:t>Metrics</a:t>
          </a:r>
        </a:p>
      </dgm:t>
    </dgm:pt>
    <dgm:pt modelId="{5797956B-C1AE-4EA3-8D16-64924B610C54}" type="parTrans" cxnId="{09540AA0-322B-4EB2-B3C8-EDBA4DC38019}">
      <dgm:prSet/>
      <dgm:spPr/>
      <dgm:t>
        <a:bodyPr/>
        <a:lstStyle/>
        <a:p>
          <a:endParaRPr lang="en-US" sz="1200" b="1">
            <a:latin typeface="Calibri" panose="020F0502020204030204" pitchFamily="34" charset="0"/>
            <a:cs typeface="Calibri" panose="020F0502020204030204" pitchFamily="34" charset="0"/>
          </a:endParaRPr>
        </a:p>
      </dgm:t>
    </dgm:pt>
    <dgm:pt modelId="{40ED3034-C22F-46EF-A4CF-D941BA37C2CF}" type="sibTrans" cxnId="{09540AA0-322B-4EB2-B3C8-EDBA4DC38019}">
      <dgm:prSet/>
      <dgm:spPr/>
      <dgm:t>
        <a:bodyPr/>
        <a:lstStyle/>
        <a:p>
          <a:endParaRPr lang="en-US" sz="1200" b="1">
            <a:latin typeface="Calibri" panose="020F0502020204030204" pitchFamily="34" charset="0"/>
            <a:cs typeface="Calibri" panose="020F0502020204030204" pitchFamily="34" charset="0"/>
          </a:endParaRPr>
        </a:p>
      </dgm:t>
    </dgm:pt>
    <dgm:pt modelId="{0D655A72-7CA3-4B90-9599-CCBE6FA6E1ED}">
      <dgm:prSet phldrT="[Text]" custT="1"/>
      <dgm:spPr>
        <a:solidFill>
          <a:srgbClr val="FFFFCC"/>
        </a:solidFill>
      </dgm:spPr>
      <dgm:t>
        <a:bodyPr/>
        <a:lstStyle/>
        <a:p>
          <a:r>
            <a:rPr lang="en-US" sz="1200" b="1" dirty="0">
              <a:latin typeface="Calibri" panose="020F0502020204030204" pitchFamily="34" charset="0"/>
              <a:cs typeface="Calibri" panose="020F0502020204030204" pitchFamily="34" charset="0"/>
            </a:rPr>
            <a:t>3 Year Strategic Goals</a:t>
          </a:r>
        </a:p>
      </dgm:t>
    </dgm:pt>
    <dgm:pt modelId="{F7438D9F-4D79-47EC-9C0B-2481DEDD5A7A}" type="parTrans" cxnId="{E34E2FA7-6864-47B0-912F-B8E95A08B8B9}">
      <dgm:prSet/>
      <dgm:spPr/>
      <dgm:t>
        <a:bodyPr/>
        <a:lstStyle/>
        <a:p>
          <a:endParaRPr lang="en-US" sz="1200" b="1">
            <a:latin typeface="Calibri" panose="020F0502020204030204" pitchFamily="34" charset="0"/>
            <a:cs typeface="Calibri" panose="020F0502020204030204" pitchFamily="34" charset="0"/>
          </a:endParaRPr>
        </a:p>
      </dgm:t>
    </dgm:pt>
    <dgm:pt modelId="{362464D1-1D88-4BB3-BF0C-065B71E9BB27}" type="sibTrans" cxnId="{E34E2FA7-6864-47B0-912F-B8E95A08B8B9}">
      <dgm:prSet/>
      <dgm:spPr/>
      <dgm:t>
        <a:bodyPr/>
        <a:lstStyle/>
        <a:p>
          <a:endParaRPr lang="en-US" sz="1200" b="1">
            <a:latin typeface="Calibri" panose="020F0502020204030204" pitchFamily="34" charset="0"/>
            <a:cs typeface="Calibri" panose="020F0502020204030204" pitchFamily="34" charset="0"/>
          </a:endParaRPr>
        </a:p>
      </dgm:t>
    </dgm:pt>
    <dgm:pt modelId="{FA160E9C-AE46-44A5-8971-DC98934055A1}">
      <dgm:prSet custT="1"/>
      <dgm:spPr>
        <a:solidFill>
          <a:schemeClr val="bg2">
            <a:lumMod val="90000"/>
          </a:schemeClr>
        </a:solidFill>
      </dgm:spPr>
      <dgm:t>
        <a:bodyPr/>
        <a:lstStyle/>
        <a:p>
          <a:r>
            <a:rPr lang="en-US" sz="1200" b="1" dirty="0">
              <a:latin typeface="Calibri" panose="020F0502020204030204" pitchFamily="34" charset="0"/>
              <a:cs typeface="Calibri" panose="020F0502020204030204" pitchFamily="34" charset="0"/>
            </a:rPr>
            <a:t>Objectives</a:t>
          </a:r>
        </a:p>
      </dgm:t>
    </dgm:pt>
    <dgm:pt modelId="{F95AF696-73C9-4BA4-AB54-E6B6EAFD55C0}" type="parTrans" cxnId="{60BDACC3-FEE3-4DBD-BB98-CDCD940679B5}">
      <dgm:prSet/>
      <dgm:spPr/>
      <dgm:t>
        <a:bodyPr/>
        <a:lstStyle/>
        <a:p>
          <a:endParaRPr lang="en-US"/>
        </a:p>
      </dgm:t>
    </dgm:pt>
    <dgm:pt modelId="{66983993-E972-48A9-A6A4-68E689B0FD1F}" type="sibTrans" cxnId="{60BDACC3-FEE3-4DBD-BB98-CDCD940679B5}">
      <dgm:prSet/>
      <dgm:spPr/>
      <dgm:t>
        <a:bodyPr/>
        <a:lstStyle/>
        <a:p>
          <a:endParaRPr lang="en-US"/>
        </a:p>
      </dgm:t>
    </dgm:pt>
    <dgm:pt modelId="{E94E81C5-2DF5-4EB8-B276-E2B7E90E20CC}" type="pres">
      <dgm:prSet presAssocID="{0AEC5BF8-DA0F-42CA-88DE-CB7A97754556}" presName="Name0" presStyleCnt="0">
        <dgm:presLayoutVars>
          <dgm:dir/>
          <dgm:resizeHandles val="exact"/>
        </dgm:presLayoutVars>
      </dgm:prSet>
      <dgm:spPr/>
      <dgm:t>
        <a:bodyPr/>
        <a:lstStyle/>
        <a:p>
          <a:endParaRPr lang="en-US"/>
        </a:p>
      </dgm:t>
    </dgm:pt>
    <dgm:pt modelId="{4D9D03AE-076E-44FC-B3DE-735D00137DEB}" type="pres">
      <dgm:prSet presAssocID="{0AEC5BF8-DA0F-42CA-88DE-CB7A97754556}" presName="cycle" presStyleCnt="0"/>
      <dgm:spPr/>
    </dgm:pt>
    <dgm:pt modelId="{904086EC-4974-48EF-BD3B-F73AA7602B70}" type="pres">
      <dgm:prSet presAssocID="{0C10CF79-1155-4D9A-9EC3-CBECBF8DBB52}" presName="nodeFirstNode" presStyleLbl="node1" presStyleIdx="0" presStyleCnt="4">
        <dgm:presLayoutVars>
          <dgm:bulletEnabled val="1"/>
        </dgm:presLayoutVars>
      </dgm:prSet>
      <dgm:spPr/>
      <dgm:t>
        <a:bodyPr/>
        <a:lstStyle/>
        <a:p>
          <a:endParaRPr lang="en-US"/>
        </a:p>
      </dgm:t>
    </dgm:pt>
    <dgm:pt modelId="{21CC5ED1-5A8F-499D-AC1D-0936A30A9945}" type="pres">
      <dgm:prSet presAssocID="{1E53B791-A176-49AC-94DF-0CFECFFB6F3F}" presName="sibTransFirstNode" presStyleLbl="bgShp" presStyleIdx="0" presStyleCnt="1" custAng="10800000"/>
      <dgm:spPr/>
      <dgm:t>
        <a:bodyPr/>
        <a:lstStyle/>
        <a:p>
          <a:endParaRPr lang="en-US"/>
        </a:p>
      </dgm:t>
    </dgm:pt>
    <dgm:pt modelId="{F70D7E6B-F67D-4789-8440-78C97438296E}" type="pres">
      <dgm:prSet presAssocID="{38140C36-67E9-478E-8A74-A771D6C5D408}" presName="nodeFollowingNodes" presStyleLbl="node1" presStyleIdx="1" presStyleCnt="4">
        <dgm:presLayoutVars>
          <dgm:bulletEnabled val="1"/>
        </dgm:presLayoutVars>
      </dgm:prSet>
      <dgm:spPr/>
      <dgm:t>
        <a:bodyPr/>
        <a:lstStyle/>
        <a:p>
          <a:endParaRPr lang="en-US"/>
        </a:p>
      </dgm:t>
    </dgm:pt>
    <dgm:pt modelId="{DCC8E00A-B457-4E64-9322-81E31E6AE35C}" type="pres">
      <dgm:prSet presAssocID="{0D655A72-7CA3-4B90-9599-CCBE6FA6E1ED}" presName="nodeFollowingNodes" presStyleLbl="node1" presStyleIdx="2" presStyleCnt="4">
        <dgm:presLayoutVars>
          <dgm:bulletEnabled val="1"/>
        </dgm:presLayoutVars>
      </dgm:prSet>
      <dgm:spPr/>
      <dgm:t>
        <a:bodyPr/>
        <a:lstStyle/>
        <a:p>
          <a:endParaRPr lang="en-US"/>
        </a:p>
      </dgm:t>
    </dgm:pt>
    <dgm:pt modelId="{7FFFAAB5-5D6A-4E55-B6CD-C020CB76377D}" type="pres">
      <dgm:prSet presAssocID="{FA160E9C-AE46-44A5-8971-DC98934055A1}" presName="nodeFollowingNodes" presStyleLbl="node1" presStyleIdx="3" presStyleCnt="4">
        <dgm:presLayoutVars>
          <dgm:bulletEnabled val="1"/>
        </dgm:presLayoutVars>
      </dgm:prSet>
      <dgm:spPr/>
      <dgm:t>
        <a:bodyPr/>
        <a:lstStyle/>
        <a:p>
          <a:endParaRPr lang="en-US"/>
        </a:p>
      </dgm:t>
    </dgm:pt>
  </dgm:ptLst>
  <dgm:cxnLst>
    <dgm:cxn modelId="{BE5E2743-3C6D-422B-A743-34CEA7C4BC6B}" srcId="{0AEC5BF8-DA0F-42CA-88DE-CB7A97754556}" destId="{0C10CF79-1155-4D9A-9EC3-CBECBF8DBB52}" srcOrd="0" destOrd="0" parTransId="{9C3446D9-AF0B-4833-A20F-304D0085AA10}" sibTransId="{1E53B791-A176-49AC-94DF-0CFECFFB6F3F}"/>
    <dgm:cxn modelId="{1EA6BB80-7C33-9441-BF51-E55451D48FC0}" type="presOf" srcId="{1E53B791-A176-49AC-94DF-0CFECFFB6F3F}" destId="{21CC5ED1-5A8F-499D-AC1D-0936A30A9945}" srcOrd="0" destOrd="0" presId="urn:microsoft.com/office/officeart/2005/8/layout/cycle3"/>
    <dgm:cxn modelId="{60BDACC3-FEE3-4DBD-BB98-CDCD940679B5}" srcId="{0AEC5BF8-DA0F-42CA-88DE-CB7A97754556}" destId="{FA160E9C-AE46-44A5-8971-DC98934055A1}" srcOrd="3" destOrd="0" parTransId="{F95AF696-73C9-4BA4-AB54-E6B6EAFD55C0}" sibTransId="{66983993-E972-48A9-A6A4-68E689B0FD1F}"/>
    <dgm:cxn modelId="{89EA893A-3D8E-A74B-96EF-2678E7D564B1}" type="presOf" srcId="{38140C36-67E9-478E-8A74-A771D6C5D408}" destId="{F70D7E6B-F67D-4789-8440-78C97438296E}" srcOrd="0" destOrd="0" presId="urn:microsoft.com/office/officeart/2005/8/layout/cycle3"/>
    <dgm:cxn modelId="{7F94F647-9923-9241-AE2C-4C3AAA906C11}" type="presOf" srcId="{0C10CF79-1155-4D9A-9EC3-CBECBF8DBB52}" destId="{904086EC-4974-48EF-BD3B-F73AA7602B70}" srcOrd="0" destOrd="0" presId="urn:microsoft.com/office/officeart/2005/8/layout/cycle3"/>
    <dgm:cxn modelId="{CEF2E376-54CF-AF46-94FB-21C43F4EBBAF}" type="presOf" srcId="{FA160E9C-AE46-44A5-8971-DC98934055A1}" destId="{7FFFAAB5-5D6A-4E55-B6CD-C020CB76377D}" srcOrd="0" destOrd="0" presId="urn:microsoft.com/office/officeart/2005/8/layout/cycle3"/>
    <dgm:cxn modelId="{09540AA0-322B-4EB2-B3C8-EDBA4DC38019}" srcId="{0AEC5BF8-DA0F-42CA-88DE-CB7A97754556}" destId="{38140C36-67E9-478E-8A74-A771D6C5D408}" srcOrd="1" destOrd="0" parTransId="{5797956B-C1AE-4EA3-8D16-64924B610C54}" sibTransId="{40ED3034-C22F-46EF-A4CF-D941BA37C2CF}"/>
    <dgm:cxn modelId="{088BFDA8-B5B9-7F4F-8BBB-97AC53168435}" type="presOf" srcId="{0D655A72-7CA3-4B90-9599-CCBE6FA6E1ED}" destId="{DCC8E00A-B457-4E64-9322-81E31E6AE35C}" srcOrd="0" destOrd="0" presId="urn:microsoft.com/office/officeart/2005/8/layout/cycle3"/>
    <dgm:cxn modelId="{DF096B61-C76E-1643-9031-6B36C53C11D8}" type="presOf" srcId="{0AEC5BF8-DA0F-42CA-88DE-CB7A97754556}" destId="{E94E81C5-2DF5-4EB8-B276-E2B7E90E20CC}" srcOrd="0" destOrd="0" presId="urn:microsoft.com/office/officeart/2005/8/layout/cycle3"/>
    <dgm:cxn modelId="{E34E2FA7-6864-47B0-912F-B8E95A08B8B9}" srcId="{0AEC5BF8-DA0F-42CA-88DE-CB7A97754556}" destId="{0D655A72-7CA3-4B90-9599-CCBE6FA6E1ED}" srcOrd="2" destOrd="0" parTransId="{F7438D9F-4D79-47EC-9C0B-2481DEDD5A7A}" sibTransId="{362464D1-1D88-4BB3-BF0C-065B71E9BB27}"/>
    <dgm:cxn modelId="{B65BA2DD-EFB8-C64B-8594-907AD5F573EC}" type="presParOf" srcId="{E94E81C5-2DF5-4EB8-B276-E2B7E90E20CC}" destId="{4D9D03AE-076E-44FC-B3DE-735D00137DEB}" srcOrd="0" destOrd="0" presId="urn:microsoft.com/office/officeart/2005/8/layout/cycle3"/>
    <dgm:cxn modelId="{B99D64C7-AE6E-B84A-A15C-509A4CCBD7E6}" type="presParOf" srcId="{4D9D03AE-076E-44FC-B3DE-735D00137DEB}" destId="{904086EC-4974-48EF-BD3B-F73AA7602B70}" srcOrd="0" destOrd="0" presId="urn:microsoft.com/office/officeart/2005/8/layout/cycle3"/>
    <dgm:cxn modelId="{CE5CE935-1E10-1D41-8DF4-4F969F6DBAFC}" type="presParOf" srcId="{4D9D03AE-076E-44FC-B3DE-735D00137DEB}" destId="{21CC5ED1-5A8F-499D-AC1D-0936A30A9945}" srcOrd="1" destOrd="0" presId="urn:microsoft.com/office/officeart/2005/8/layout/cycle3"/>
    <dgm:cxn modelId="{57BB5576-C5D4-754D-B4B9-FFE871ADD0C5}" type="presParOf" srcId="{4D9D03AE-076E-44FC-B3DE-735D00137DEB}" destId="{F70D7E6B-F67D-4789-8440-78C97438296E}" srcOrd="2" destOrd="0" presId="urn:microsoft.com/office/officeart/2005/8/layout/cycle3"/>
    <dgm:cxn modelId="{FDB6D975-C491-4C43-AD7E-DC9372348992}" type="presParOf" srcId="{4D9D03AE-076E-44FC-B3DE-735D00137DEB}" destId="{DCC8E00A-B457-4E64-9322-81E31E6AE35C}" srcOrd="3" destOrd="0" presId="urn:microsoft.com/office/officeart/2005/8/layout/cycle3"/>
    <dgm:cxn modelId="{605C6E3B-CBD4-B343-91C8-B1ECDA8B117A}" type="presParOf" srcId="{4D9D03AE-076E-44FC-B3DE-735D00137DEB}" destId="{7FFFAAB5-5D6A-4E55-B6CD-C020CB76377D}" srcOrd="4" destOrd="0" presId="urn:microsoft.com/office/officeart/2005/8/layout/cycle3"/>
  </dgm:cxnLst>
  <dgm:bg>
    <a:no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1CC5ED1-5A8F-499D-AC1D-0936A30A9945}">
      <dsp:nvSpPr>
        <dsp:cNvPr id="0" name=""/>
        <dsp:cNvSpPr/>
      </dsp:nvSpPr>
      <dsp:spPr>
        <a:xfrm rot="10800000">
          <a:off x="677287" y="-22893"/>
          <a:ext cx="2325192" cy="2325192"/>
        </a:xfrm>
        <a:prstGeom prst="circularArrow">
          <a:avLst>
            <a:gd name="adj1" fmla="val 4668"/>
            <a:gd name="adj2" fmla="val 272909"/>
            <a:gd name="adj3" fmla="val 13242484"/>
            <a:gd name="adj4" fmla="val 17757251"/>
            <a:gd name="adj5" fmla="val 4847"/>
          </a:avLst>
        </a:prstGeom>
        <a:solidFill>
          <a:srgbClr val="011F5B"/>
        </a:solidFill>
        <a:ln>
          <a:noFill/>
        </a:ln>
        <a:effectLst/>
      </dsp:spPr>
      <dsp:style>
        <a:lnRef idx="0">
          <a:scrgbClr r="0" g="0" b="0"/>
        </a:lnRef>
        <a:fillRef idx="1">
          <a:scrgbClr r="0" g="0" b="0"/>
        </a:fillRef>
        <a:effectRef idx="2">
          <a:scrgbClr r="0" g="0" b="0"/>
        </a:effectRef>
        <a:fontRef idx="minor"/>
      </dsp:style>
    </dsp:sp>
    <dsp:sp modelId="{904086EC-4974-48EF-BD3B-F73AA7602B70}">
      <dsp:nvSpPr>
        <dsp:cNvPr id="0" name=""/>
        <dsp:cNvSpPr/>
      </dsp:nvSpPr>
      <dsp:spPr>
        <a:xfrm>
          <a:off x="1149927" y="617"/>
          <a:ext cx="1379913" cy="689956"/>
        </a:xfrm>
        <a:prstGeom prst="roundRect">
          <a:avLst/>
        </a:prstGeom>
        <a:solidFill>
          <a:srgbClr val="DCF3F4"/>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5720" tIns="45720" rIns="45720" bIns="45720" numCol="1" spcCol="1270" anchor="ctr" anchorCtr="0">
          <a:noAutofit/>
        </a:bodyPr>
        <a:lstStyle/>
        <a:p>
          <a:pPr lvl="0" algn="ctr" defTabSz="533400">
            <a:lnSpc>
              <a:spcPct val="90000"/>
            </a:lnSpc>
            <a:spcBef>
              <a:spcPct val="0"/>
            </a:spcBef>
            <a:spcAft>
              <a:spcPct val="35000"/>
            </a:spcAft>
          </a:pPr>
          <a:r>
            <a:rPr lang="en-US" sz="1200" b="1" kern="1200" dirty="0">
              <a:latin typeface="Calibri" panose="020F0502020204030204" pitchFamily="34" charset="0"/>
              <a:cs typeface="Calibri" panose="020F0502020204030204" pitchFamily="34" charset="0"/>
            </a:rPr>
            <a:t>Initiatives</a:t>
          </a:r>
        </a:p>
      </dsp:txBody>
      <dsp:txXfrm>
        <a:off x="1183608" y="34298"/>
        <a:ext cx="1312551" cy="622594"/>
      </dsp:txXfrm>
    </dsp:sp>
    <dsp:sp modelId="{F70D7E6B-F67D-4789-8440-78C97438296E}">
      <dsp:nvSpPr>
        <dsp:cNvPr id="0" name=""/>
        <dsp:cNvSpPr/>
      </dsp:nvSpPr>
      <dsp:spPr>
        <a:xfrm>
          <a:off x="1984826" y="835516"/>
          <a:ext cx="1379913" cy="689956"/>
        </a:xfrm>
        <a:prstGeom prst="roundRect">
          <a:avLst/>
        </a:prstGeom>
        <a:solidFill>
          <a:schemeClr val="accent4">
            <a:lumMod val="20000"/>
            <a:lumOff val="80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5720" tIns="45720" rIns="45720" bIns="45720" numCol="1" spcCol="1270" anchor="ctr" anchorCtr="0">
          <a:noAutofit/>
        </a:bodyPr>
        <a:lstStyle/>
        <a:p>
          <a:pPr lvl="0" algn="ctr" defTabSz="533400">
            <a:lnSpc>
              <a:spcPct val="90000"/>
            </a:lnSpc>
            <a:spcBef>
              <a:spcPct val="0"/>
            </a:spcBef>
            <a:spcAft>
              <a:spcPct val="35000"/>
            </a:spcAft>
          </a:pPr>
          <a:r>
            <a:rPr lang="en-US" sz="1200" b="1" kern="1200" dirty="0">
              <a:latin typeface="Calibri" panose="020F0502020204030204" pitchFamily="34" charset="0"/>
              <a:cs typeface="Calibri" panose="020F0502020204030204" pitchFamily="34" charset="0"/>
            </a:rPr>
            <a:t>Metrics</a:t>
          </a:r>
        </a:p>
      </dsp:txBody>
      <dsp:txXfrm>
        <a:off x="2018507" y="869197"/>
        <a:ext cx="1312551" cy="622594"/>
      </dsp:txXfrm>
    </dsp:sp>
    <dsp:sp modelId="{DCC8E00A-B457-4E64-9322-81E31E6AE35C}">
      <dsp:nvSpPr>
        <dsp:cNvPr id="0" name=""/>
        <dsp:cNvSpPr/>
      </dsp:nvSpPr>
      <dsp:spPr>
        <a:xfrm>
          <a:off x="1149927" y="1670414"/>
          <a:ext cx="1379913" cy="689956"/>
        </a:xfrm>
        <a:prstGeom prst="roundRect">
          <a:avLst/>
        </a:prstGeom>
        <a:solidFill>
          <a:srgbClr val="FFFFCC"/>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5720" tIns="45720" rIns="45720" bIns="45720" numCol="1" spcCol="1270" anchor="ctr" anchorCtr="0">
          <a:noAutofit/>
        </a:bodyPr>
        <a:lstStyle/>
        <a:p>
          <a:pPr lvl="0" algn="ctr" defTabSz="533400">
            <a:lnSpc>
              <a:spcPct val="90000"/>
            </a:lnSpc>
            <a:spcBef>
              <a:spcPct val="0"/>
            </a:spcBef>
            <a:spcAft>
              <a:spcPct val="35000"/>
            </a:spcAft>
          </a:pPr>
          <a:r>
            <a:rPr lang="en-US" sz="1200" b="1" kern="1200" dirty="0">
              <a:latin typeface="Calibri" panose="020F0502020204030204" pitchFamily="34" charset="0"/>
              <a:cs typeface="Calibri" panose="020F0502020204030204" pitchFamily="34" charset="0"/>
            </a:rPr>
            <a:t>3 Year Strategic Goals</a:t>
          </a:r>
        </a:p>
      </dsp:txBody>
      <dsp:txXfrm>
        <a:off x="1183608" y="1704095"/>
        <a:ext cx="1312551" cy="622594"/>
      </dsp:txXfrm>
    </dsp:sp>
    <dsp:sp modelId="{7FFFAAB5-5D6A-4E55-B6CD-C020CB76377D}">
      <dsp:nvSpPr>
        <dsp:cNvPr id="0" name=""/>
        <dsp:cNvSpPr/>
      </dsp:nvSpPr>
      <dsp:spPr>
        <a:xfrm>
          <a:off x="315028" y="835516"/>
          <a:ext cx="1379913" cy="689956"/>
        </a:xfrm>
        <a:prstGeom prst="roundRect">
          <a:avLst/>
        </a:prstGeom>
        <a:solidFill>
          <a:schemeClr val="bg2">
            <a:lumMod val="90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5720" tIns="45720" rIns="45720" bIns="45720" numCol="1" spcCol="1270" anchor="ctr" anchorCtr="0">
          <a:noAutofit/>
        </a:bodyPr>
        <a:lstStyle/>
        <a:p>
          <a:pPr lvl="0" algn="ctr" defTabSz="533400">
            <a:lnSpc>
              <a:spcPct val="90000"/>
            </a:lnSpc>
            <a:spcBef>
              <a:spcPct val="0"/>
            </a:spcBef>
            <a:spcAft>
              <a:spcPct val="35000"/>
            </a:spcAft>
          </a:pPr>
          <a:r>
            <a:rPr lang="en-US" sz="1200" b="1" kern="1200" dirty="0">
              <a:latin typeface="Calibri" panose="020F0502020204030204" pitchFamily="34" charset="0"/>
              <a:cs typeface="Calibri" panose="020F0502020204030204" pitchFamily="34" charset="0"/>
            </a:rPr>
            <a:t>Objectives</a:t>
          </a:r>
        </a:p>
      </dsp:txBody>
      <dsp:txXfrm>
        <a:off x="348709" y="869197"/>
        <a:ext cx="1312551" cy="622594"/>
      </dsp:txXfrm>
    </dsp:sp>
  </dsp:spTree>
</dsp:drawing>
</file>

<file path=xl/diagrams/layout1.xml><?xml version="1.0" encoding="utf-8"?>
<dgm:layoutDef xmlns:dgm="http://schemas.openxmlformats.org/drawingml/2006/diagram" xmlns:a="http://schemas.openxmlformats.org/drawingml/2006/main" uniqueId="urn:microsoft.com/office/officeart/2005/8/layout/cycle3">
  <dgm:title val=""/>
  <dgm:desc val=""/>
  <dgm:catLst>
    <dgm:cat type="cycle" pri="5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Name0">
    <dgm:varLst>
      <dgm:dir/>
      <dgm:resizeHandles val="exact"/>
    </dgm:varLst>
    <dgm:choose name="Name1">
      <dgm:if name="Name2" axis="ch" ptType="node" func="cnt" op="equ" val="2">
        <dgm:alg type="composite">
          <dgm:param type="ar" val="0.9"/>
        </dgm:alg>
        <dgm:shape xmlns:r="http://schemas.openxmlformats.org/officeDocument/2006/relationships" r:blip="">
          <dgm:adjLst/>
        </dgm:shape>
        <dgm:presOf/>
        <dgm:constrLst>
          <dgm:constr type="primFontSz" for="ch" ptType="node" op="equ" val="65"/>
          <dgm:constr type="ctrX" for="ch" forName="node1" refType="w" fact="0.5"/>
          <dgm:constr type="t" for="ch" forName="node1"/>
          <dgm:constr type="w" for="ch" forName="node1" refType="w" fact="0.8"/>
          <dgm:constr type="h" for="ch" forName="node1" refType="w" refFor="ch" refForName="node1" fact="0.5"/>
          <dgm:constr type="ctrX" for="ch" forName="sibTrans" refType="w" fact="0.5"/>
          <dgm:constr type="t" for="ch" forName="sibTrans"/>
          <dgm:constr type="w" for="ch" forName="sibTrans" refType="w" fact="0.8"/>
          <dgm:constr type="h" for="ch" forName="sibTrans" refType="w" refFor="ch" refForName="node1" fact="0.5"/>
          <dgm:constr type="userA" for="ch" forName="sibTrans" refType="w" fact="1.07"/>
          <dgm:constr type="ctrX" for="ch" forName="node2" refType="w" fact="0.5"/>
          <dgm:constr type="b" for="ch" forName="node2" refType="h"/>
          <dgm:constr type="w" for="ch" forName="node2" refType="w" fact="0.8"/>
          <dgm:constr type="h" for="ch" forName="node2" refType="w" refFor="ch" refForName="node1" fact="0.5"/>
          <dgm:constr type="l" for="ch" forName="sp1"/>
          <dgm:constr type="t" for="ch" forName="sp1" refType="h" fact="0.5"/>
          <dgm:constr type="w" for="ch" forName="sp1" val="1"/>
          <dgm:constr type="h" for="ch" forName="sp1" val="1"/>
          <dgm:constr type="r" for="ch" forName="sp2" refType="w"/>
          <dgm:constr type="t" for="ch" forName="sp2" refType="h" fact="0.5"/>
          <dgm:constr type="w" for="ch" forName="sp2" val="1"/>
          <dgm:constr type="h" for="ch" forName="sp2" val="1"/>
        </dgm:constrLst>
        <dgm:ruleLst/>
      </dgm:if>
      <dgm:else name="Name3">
        <dgm:alg type="composite"/>
        <dgm:shape xmlns:r="http://schemas.openxmlformats.org/officeDocument/2006/relationships" r:blip="">
          <dgm:adjLst/>
        </dgm:shape>
        <dgm:presOf/>
        <dgm:constrLst>
          <dgm:constr type="primFontSz" for="ch" ptType="node" op="equ" val="65"/>
        </dgm:constrLst>
        <dgm:ruleLst/>
      </dgm:else>
    </dgm:choose>
    <dgm:choose name="Name4">
      <dgm:if name="Name5" axis="ch" ptType="node" func="cnt" op="equ" val="2">
        <dgm:layoutNode name="node1">
          <dgm:varLst>
            <dgm:bulletEnabled val="1"/>
          </dgm:varLst>
          <dgm:alg type="tx"/>
          <dgm:shape xmlns:r="http://schemas.openxmlformats.org/officeDocument/2006/relationships" type="roundRect" r:blip="">
            <dgm:adjLst/>
          </dgm:shape>
          <dgm:presOf axis="ch desOrSelf" ptType="node node" st="1 1" cnt="1 0"/>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sibTrans" styleLbl="bgShp">
          <dgm:choose name="Name6">
            <dgm:if name="Name7" func="var" arg="dir" op="equ" val="norm">
              <dgm:alg type="conn">
                <dgm:param type="connRout" val="longCurve"/>
                <dgm:param type="begPts" val="midR"/>
                <dgm:param type="endPts" val="midL"/>
                <dgm:param type="dstNode" val="node1"/>
              </dgm:alg>
              <dgm:shape xmlns:r="http://schemas.openxmlformats.org/officeDocument/2006/relationships" type="conn" r:blip="" zOrderOff="-2">
                <dgm:adjLst/>
              </dgm:shape>
              <dgm:presOf axis="ch" ptType="sibTrans"/>
              <dgm:constrLst>
                <dgm:constr type="userA"/>
                <dgm:constr type="diam" refType="userA" fact="-1"/>
                <dgm:constr type="wArH" refType="userA" fact="0.05"/>
                <dgm:constr type="hArH" refType="userA" fact="0.1"/>
                <dgm:constr type="stemThick" refType="userA" fact="0.06"/>
                <dgm:constr type="begPad" refType="connDist" fact="-0.2"/>
                <dgm:constr type="endPad" refType="connDist" fact="0.05"/>
              </dgm:constrLst>
            </dgm:if>
            <dgm:else name="Name8">
              <dgm:alg type="conn">
                <dgm:param type="connRout" val="longCurve"/>
                <dgm:param type="begPts" val="midL"/>
                <dgm:param type="endPts" val="midR"/>
                <dgm:param type="dstNode" val="node1"/>
              </dgm:alg>
              <dgm:shape xmlns:r="http://schemas.openxmlformats.org/officeDocument/2006/relationships" type="conn" r:blip="" zOrderOff="-2">
                <dgm:adjLst/>
              </dgm:shape>
              <dgm:presOf axis="ch" ptType="sibTrans"/>
              <dgm:constrLst>
                <dgm:constr type="userA"/>
                <dgm:constr type="diam" refType="userA"/>
                <dgm:constr type="wArH" refType="userA" fact="0.05"/>
                <dgm:constr type="hArH" refType="userA" fact="0.1"/>
                <dgm:constr type="stemThick" refType="userA" fact="0.06"/>
                <dgm:constr type="begPad" refType="connDist" fact="-0.2"/>
                <dgm:constr type="endPad" refType="connDist" fact="0.05"/>
              </dgm:constrLst>
            </dgm:else>
          </dgm:choose>
          <dgm:ruleLst/>
        </dgm:layoutNode>
        <dgm:layoutNode name="node2">
          <dgm:varLst>
            <dgm:bulletEnabled val="1"/>
          </dgm:varLst>
          <dgm:alg type="tx"/>
          <dgm:shape xmlns:r="http://schemas.openxmlformats.org/officeDocument/2006/relationships" type="roundRect" r:blip="">
            <dgm:adjLst/>
          </dgm:shape>
          <dgm:presOf axis="ch desOrSelf" ptType="node node" st="2 1" cnt="1 0"/>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sp1">
          <dgm:alg type="sp"/>
          <dgm:shape xmlns:r="http://schemas.openxmlformats.org/officeDocument/2006/relationships" r:blip="">
            <dgm:adjLst/>
          </dgm:shape>
          <dgm:presOf/>
          <dgm:constrLst/>
          <dgm:ruleLst/>
        </dgm:layoutNode>
        <dgm:layoutNode name="sp2">
          <dgm:alg type="sp"/>
          <dgm:shape xmlns:r="http://schemas.openxmlformats.org/officeDocument/2006/relationships" r:blip="">
            <dgm:adjLst/>
          </dgm:shape>
          <dgm:presOf/>
          <dgm:constrLst/>
          <dgm:ruleLst/>
        </dgm:layoutNode>
      </dgm:if>
      <dgm:else name="Name9">
        <dgm:layoutNode name="cycle">
          <dgm:choose name="Name10">
            <dgm:if name="Name11" func="var" arg="dir" op="equ" val="norm">
              <dgm:alg type="cycle">
                <dgm:param type="stAng" val="0"/>
                <dgm:param type="spanAng" val="360"/>
              </dgm:alg>
              <dgm:shape xmlns:r="http://schemas.openxmlformats.org/officeDocument/2006/relationships" r:blip="">
                <dgm:adjLst/>
              </dgm:shape>
              <dgm:presOf/>
              <dgm:constrLst>
                <dgm:constr type="diam" refType="w"/>
                <dgm:constr type="w" for="ch" ptType="node" refType="w"/>
                <dgm:constr type="sibSp" val="15"/>
                <dgm:constr type="userA" for="ch" ptType="sibTrans" refType="diam" op="equ" fact="-1"/>
                <dgm:constr type="wArH" for="ch" ptType="sibTrans" refType="diam" op="equ" fact="0.05"/>
                <dgm:constr type="hArH" for="ch" ptType="sibTrans" refType="diam" op="equ" fact="0.1"/>
                <dgm:constr type="stemThick" for="ch" ptType="sibTrans" refType="diam" op="equ" fact="0.065"/>
                <dgm:constr type="primFontSz" for="ch" ptType="node" op="equ"/>
              </dgm:constrLst>
            </dgm:if>
            <dgm:else name="Name12">
              <dgm:alg type="cycle">
                <dgm:param type="stAng" val="0"/>
                <dgm:param type="spanAng" val="-360"/>
              </dgm:alg>
              <dgm:shape xmlns:r="http://schemas.openxmlformats.org/officeDocument/2006/relationships" r:blip="">
                <dgm:adjLst/>
              </dgm:shape>
              <dgm:presOf/>
              <dgm:constrLst>
                <dgm:constr type="diam" refType="w"/>
                <dgm:constr type="w" for="ch" ptType="node" refType="w"/>
                <dgm:constr type="sibSp" val="15"/>
                <dgm:constr type="userA" for="ch" ptType="sibTrans" refType="diam" op="equ"/>
                <dgm:constr type="wArH" for="ch" ptType="sibTrans" refType="diam" op="equ" fact="0.05"/>
                <dgm:constr type="hArH" for="ch" ptType="sibTrans" refType="diam" op="equ" fact="0.1"/>
                <dgm:constr type="stemThick" for="ch" ptType="sibTrans" refType="diam" op="equ" fact="0.065"/>
                <dgm:constr type="primFontSz" for="ch" ptType="node" op="equ"/>
              </dgm:constrLst>
            </dgm:else>
          </dgm:choose>
          <dgm:ruleLst/>
          <dgm:forEach name="nodesFirstNodeForEach" axis="ch" ptType="node" cnt="1">
            <dgm:layoutNode name="nodeFirstNode">
              <dgm:varLst>
                <dgm:bulletEnabled val="1"/>
              </dgm:varLst>
              <dgm:alg type="tx"/>
              <dgm:shape xmlns:r="http://schemas.openxmlformats.org/officeDocument/2006/relationships" type="roundRect" r:blip="">
                <dgm:adjLst/>
              </dgm:shape>
              <dgm:presOf axis="desOrSelf" ptType="node"/>
              <dgm:constrLst>
                <dgm:constr type="h" refType="w" fact="0.5"/>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sibTransForEach" axis="followSib" ptType="sibTrans" cnt="1">
              <dgm:layoutNode name="sibTransFirstNode" styleLbl="bgShp">
                <dgm:choose name="Name13">
                  <dgm:if name="Name14" func="var" arg="dir" op="equ" val="norm">
                    <dgm:alg type="conn">
                      <dgm:param type="connRout" val="longCurve"/>
                      <dgm:param type="begPts" val="midR"/>
                      <dgm:param type="endPts" val="midL"/>
                      <dgm:param type="dstNode" val="nodeFirstNode"/>
                    </dgm:alg>
                  </dgm:if>
                  <dgm:else name="Name15">
                    <dgm:alg type="conn">
                      <dgm:param type="connRout" val="longCurve"/>
                      <dgm:param type="begPts" val="midL"/>
                      <dgm:param type="endPts" val="midR"/>
                      <dgm:param type="dstNode" val="nodeFirstNode"/>
                    </dgm:alg>
                  </dgm:else>
                </dgm:choose>
                <dgm:shape xmlns:r="http://schemas.openxmlformats.org/officeDocument/2006/relationships" type="conn" r:blip="" zOrderOff="-2">
                  <dgm:adjLst/>
                </dgm:shape>
                <dgm:presOf axis="self"/>
                <dgm:choose name="Name16">
                  <dgm:if name="Name17" axis="par ch" ptType="doc node" func="cnt" op="equ" val="3">
                    <dgm:constrLst>
                      <dgm:constr type="userA"/>
                      <dgm:constr type="diam" refType="userA" fact="1.01"/>
                      <dgm:constr type="begPad" refType="connDist" fact="-0.2"/>
                      <dgm:constr type="endPad" refType="connDist" fact="0.05"/>
                    </dgm:constrLst>
                  </dgm:if>
                  <dgm:if name="Name18" axis="par ch" ptType="doc node" func="cnt" op="equ" val="4">
                    <dgm:constrLst>
                      <dgm:constr type="userA"/>
                      <dgm:constr type="diam" refType="userA" fact="1.26"/>
                      <dgm:constr type="begPad" refType="connDist" fact="-0.2"/>
                      <dgm:constr type="endPad" refType="connDist" fact="0.05"/>
                    </dgm:constrLst>
                  </dgm:if>
                  <dgm:if name="Name19" axis="par ch" ptType="doc node" func="cnt" op="equ" val="5">
                    <dgm:constrLst>
                      <dgm:constr type="userA"/>
                      <dgm:constr type="diam" refType="userA" fact="1.04"/>
                      <dgm:constr type="begPad" refType="connDist" fact="-0.2"/>
                      <dgm:constr type="endPad" refType="connDist" fact="0.05"/>
                    </dgm:constrLst>
                  </dgm:if>
                  <dgm:if name="Name20" axis="par ch" ptType="doc node" func="cnt" op="equ" val="6">
                    <dgm:constrLst>
                      <dgm:constr type="userA"/>
                      <dgm:constr type="diam" refType="userA" fact="1.1"/>
                      <dgm:constr type="begPad" refType="connDist" fact="-0.2"/>
                      <dgm:constr type="endPad" refType="connDist" fact="0.05"/>
                    </dgm:constrLst>
                  </dgm:if>
                  <dgm:else name="Name21">
                    <dgm:constrLst>
                      <dgm:constr type="userA"/>
                      <dgm:constr type="diam" refType="userA" fact="1.04"/>
                      <dgm:constr type="begPad" refType="connDist" fact="-0.2"/>
                      <dgm:constr type="endPad" refType="connDist" fact="0.05"/>
                    </dgm:constrLst>
                  </dgm:else>
                </dgm:choose>
                <dgm:ruleLst/>
              </dgm:layoutNode>
            </dgm:forEach>
          </dgm:forEach>
          <dgm:forEach name="followingNodesForEach" axis="ch" ptType="node" st="2">
            <dgm:layoutNode name="nodeFollowingNodes">
              <dgm:varLst>
                <dgm:bulletEnabled val="1"/>
              </dgm:varLst>
              <dgm:alg type="tx"/>
              <dgm:shape xmlns:r="http://schemas.openxmlformats.org/officeDocument/2006/relationships" type="roundRect" r:blip="">
                <dgm:adjLst/>
              </dgm:shape>
              <dgm:presOf axis="desOrSelf" ptType="node"/>
              <dgm:constrLst>
                <dgm:constr type="h" refType="w" fact="0.5"/>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dgm:layoutNode>
      </dgm:else>
    </dgm:choose>
  </dgm:layoutNode>
</dgm:layoutDef>
</file>

<file path=xl/diagrams/layout2.xml><?xml version="1.0" encoding="utf-8"?>
<dgm:layoutDef xmlns:dgm="http://schemas.openxmlformats.org/drawingml/2006/diagram" xmlns:a="http://schemas.openxmlformats.org/drawingml/2006/main" uniqueId="urn:microsoft.com/office/officeart/2005/8/layout/cycle3">
  <dgm:title val=""/>
  <dgm:desc val=""/>
  <dgm:catLst>
    <dgm:cat type="cycle" pri="5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Name0">
    <dgm:varLst>
      <dgm:dir/>
      <dgm:resizeHandles val="exact"/>
    </dgm:varLst>
    <dgm:choose name="Name1">
      <dgm:if name="Name2" axis="ch" ptType="node" func="cnt" op="equ" val="2">
        <dgm:alg type="composite">
          <dgm:param type="ar" val="0.9"/>
        </dgm:alg>
        <dgm:shape xmlns:r="http://schemas.openxmlformats.org/officeDocument/2006/relationships" r:blip="">
          <dgm:adjLst/>
        </dgm:shape>
        <dgm:presOf/>
        <dgm:constrLst>
          <dgm:constr type="primFontSz" for="ch" ptType="node" op="equ" val="65"/>
          <dgm:constr type="ctrX" for="ch" forName="node1" refType="w" fact="0.5"/>
          <dgm:constr type="t" for="ch" forName="node1"/>
          <dgm:constr type="w" for="ch" forName="node1" refType="w" fact="0.8"/>
          <dgm:constr type="h" for="ch" forName="node1" refType="w" refFor="ch" refForName="node1" fact="0.5"/>
          <dgm:constr type="ctrX" for="ch" forName="sibTrans" refType="w" fact="0.5"/>
          <dgm:constr type="t" for="ch" forName="sibTrans"/>
          <dgm:constr type="w" for="ch" forName="sibTrans" refType="w" fact="0.8"/>
          <dgm:constr type="h" for="ch" forName="sibTrans" refType="w" refFor="ch" refForName="node1" fact="0.5"/>
          <dgm:constr type="userA" for="ch" forName="sibTrans" refType="w" fact="1.07"/>
          <dgm:constr type="ctrX" for="ch" forName="node2" refType="w" fact="0.5"/>
          <dgm:constr type="b" for="ch" forName="node2" refType="h"/>
          <dgm:constr type="w" for="ch" forName="node2" refType="w" fact="0.8"/>
          <dgm:constr type="h" for="ch" forName="node2" refType="w" refFor="ch" refForName="node1" fact="0.5"/>
          <dgm:constr type="l" for="ch" forName="sp1"/>
          <dgm:constr type="t" for="ch" forName="sp1" refType="h" fact="0.5"/>
          <dgm:constr type="w" for="ch" forName="sp1" val="1"/>
          <dgm:constr type="h" for="ch" forName="sp1" val="1"/>
          <dgm:constr type="r" for="ch" forName="sp2" refType="w"/>
          <dgm:constr type="t" for="ch" forName="sp2" refType="h" fact="0.5"/>
          <dgm:constr type="w" for="ch" forName="sp2" val="1"/>
          <dgm:constr type="h" for="ch" forName="sp2" val="1"/>
        </dgm:constrLst>
        <dgm:ruleLst/>
      </dgm:if>
      <dgm:else name="Name3">
        <dgm:alg type="composite"/>
        <dgm:shape xmlns:r="http://schemas.openxmlformats.org/officeDocument/2006/relationships" r:blip="">
          <dgm:adjLst/>
        </dgm:shape>
        <dgm:presOf/>
        <dgm:constrLst>
          <dgm:constr type="primFontSz" for="ch" ptType="node" op="equ" val="65"/>
        </dgm:constrLst>
        <dgm:ruleLst/>
      </dgm:else>
    </dgm:choose>
    <dgm:choose name="Name4">
      <dgm:if name="Name5" axis="ch" ptType="node" func="cnt" op="equ" val="2">
        <dgm:layoutNode name="node1">
          <dgm:varLst>
            <dgm:bulletEnabled val="1"/>
          </dgm:varLst>
          <dgm:alg type="tx"/>
          <dgm:shape xmlns:r="http://schemas.openxmlformats.org/officeDocument/2006/relationships" type="roundRect" r:blip="">
            <dgm:adjLst/>
          </dgm:shape>
          <dgm:presOf axis="ch desOrSelf" ptType="node node" st="1 1" cnt="1 0"/>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sibTrans" styleLbl="bgShp">
          <dgm:choose name="Name6">
            <dgm:if name="Name7" func="var" arg="dir" op="equ" val="norm">
              <dgm:alg type="conn">
                <dgm:param type="connRout" val="longCurve"/>
                <dgm:param type="begPts" val="midR"/>
                <dgm:param type="endPts" val="midL"/>
                <dgm:param type="dstNode" val="node1"/>
              </dgm:alg>
              <dgm:shape xmlns:r="http://schemas.openxmlformats.org/officeDocument/2006/relationships" type="conn" r:blip="" zOrderOff="-2">
                <dgm:adjLst/>
              </dgm:shape>
              <dgm:presOf axis="ch" ptType="sibTrans"/>
              <dgm:constrLst>
                <dgm:constr type="userA"/>
                <dgm:constr type="diam" refType="userA" fact="-1"/>
                <dgm:constr type="wArH" refType="userA" fact="0.05"/>
                <dgm:constr type="hArH" refType="userA" fact="0.1"/>
                <dgm:constr type="stemThick" refType="userA" fact="0.06"/>
                <dgm:constr type="begPad" refType="connDist" fact="-0.2"/>
                <dgm:constr type="endPad" refType="connDist" fact="0.05"/>
              </dgm:constrLst>
            </dgm:if>
            <dgm:else name="Name8">
              <dgm:alg type="conn">
                <dgm:param type="connRout" val="longCurve"/>
                <dgm:param type="begPts" val="midL"/>
                <dgm:param type="endPts" val="midR"/>
                <dgm:param type="dstNode" val="node1"/>
              </dgm:alg>
              <dgm:shape xmlns:r="http://schemas.openxmlformats.org/officeDocument/2006/relationships" type="conn" r:blip="" zOrderOff="-2">
                <dgm:adjLst/>
              </dgm:shape>
              <dgm:presOf axis="ch" ptType="sibTrans"/>
              <dgm:constrLst>
                <dgm:constr type="userA"/>
                <dgm:constr type="diam" refType="userA"/>
                <dgm:constr type="wArH" refType="userA" fact="0.05"/>
                <dgm:constr type="hArH" refType="userA" fact="0.1"/>
                <dgm:constr type="stemThick" refType="userA" fact="0.06"/>
                <dgm:constr type="begPad" refType="connDist" fact="-0.2"/>
                <dgm:constr type="endPad" refType="connDist" fact="0.05"/>
              </dgm:constrLst>
            </dgm:else>
          </dgm:choose>
          <dgm:ruleLst/>
        </dgm:layoutNode>
        <dgm:layoutNode name="node2">
          <dgm:varLst>
            <dgm:bulletEnabled val="1"/>
          </dgm:varLst>
          <dgm:alg type="tx"/>
          <dgm:shape xmlns:r="http://schemas.openxmlformats.org/officeDocument/2006/relationships" type="roundRect" r:blip="">
            <dgm:adjLst/>
          </dgm:shape>
          <dgm:presOf axis="ch desOrSelf" ptType="node node" st="2 1" cnt="1 0"/>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sp1">
          <dgm:alg type="sp"/>
          <dgm:shape xmlns:r="http://schemas.openxmlformats.org/officeDocument/2006/relationships" r:blip="">
            <dgm:adjLst/>
          </dgm:shape>
          <dgm:presOf/>
          <dgm:constrLst/>
          <dgm:ruleLst/>
        </dgm:layoutNode>
        <dgm:layoutNode name="sp2">
          <dgm:alg type="sp"/>
          <dgm:shape xmlns:r="http://schemas.openxmlformats.org/officeDocument/2006/relationships" r:blip="">
            <dgm:adjLst/>
          </dgm:shape>
          <dgm:presOf/>
          <dgm:constrLst/>
          <dgm:ruleLst/>
        </dgm:layoutNode>
      </dgm:if>
      <dgm:else name="Name9">
        <dgm:layoutNode name="cycle">
          <dgm:choose name="Name10">
            <dgm:if name="Name11" func="var" arg="dir" op="equ" val="norm">
              <dgm:alg type="cycle">
                <dgm:param type="stAng" val="0"/>
                <dgm:param type="spanAng" val="360"/>
              </dgm:alg>
              <dgm:shape xmlns:r="http://schemas.openxmlformats.org/officeDocument/2006/relationships" r:blip="">
                <dgm:adjLst/>
              </dgm:shape>
              <dgm:presOf/>
              <dgm:constrLst>
                <dgm:constr type="diam" refType="w"/>
                <dgm:constr type="w" for="ch" ptType="node" refType="w"/>
                <dgm:constr type="sibSp" val="15"/>
                <dgm:constr type="userA" for="ch" ptType="sibTrans" refType="diam" op="equ" fact="-1"/>
                <dgm:constr type="wArH" for="ch" ptType="sibTrans" refType="diam" op="equ" fact="0.05"/>
                <dgm:constr type="hArH" for="ch" ptType="sibTrans" refType="diam" op="equ" fact="0.1"/>
                <dgm:constr type="stemThick" for="ch" ptType="sibTrans" refType="diam" op="equ" fact="0.065"/>
                <dgm:constr type="primFontSz" for="ch" ptType="node" op="equ"/>
              </dgm:constrLst>
            </dgm:if>
            <dgm:else name="Name12">
              <dgm:alg type="cycle">
                <dgm:param type="stAng" val="0"/>
                <dgm:param type="spanAng" val="-360"/>
              </dgm:alg>
              <dgm:shape xmlns:r="http://schemas.openxmlformats.org/officeDocument/2006/relationships" r:blip="">
                <dgm:adjLst/>
              </dgm:shape>
              <dgm:presOf/>
              <dgm:constrLst>
                <dgm:constr type="diam" refType="w"/>
                <dgm:constr type="w" for="ch" ptType="node" refType="w"/>
                <dgm:constr type="sibSp" val="15"/>
                <dgm:constr type="userA" for="ch" ptType="sibTrans" refType="diam" op="equ"/>
                <dgm:constr type="wArH" for="ch" ptType="sibTrans" refType="diam" op="equ" fact="0.05"/>
                <dgm:constr type="hArH" for="ch" ptType="sibTrans" refType="diam" op="equ" fact="0.1"/>
                <dgm:constr type="stemThick" for="ch" ptType="sibTrans" refType="diam" op="equ" fact="0.065"/>
                <dgm:constr type="primFontSz" for="ch" ptType="node" op="equ"/>
              </dgm:constrLst>
            </dgm:else>
          </dgm:choose>
          <dgm:ruleLst/>
          <dgm:forEach name="nodesFirstNodeForEach" axis="ch" ptType="node" cnt="1">
            <dgm:layoutNode name="nodeFirstNode">
              <dgm:varLst>
                <dgm:bulletEnabled val="1"/>
              </dgm:varLst>
              <dgm:alg type="tx"/>
              <dgm:shape xmlns:r="http://schemas.openxmlformats.org/officeDocument/2006/relationships" type="roundRect" r:blip="">
                <dgm:adjLst/>
              </dgm:shape>
              <dgm:presOf axis="desOrSelf" ptType="node"/>
              <dgm:constrLst>
                <dgm:constr type="h" refType="w" fact="0.5"/>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sibTransForEach" axis="followSib" ptType="sibTrans" cnt="1">
              <dgm:layoutNode name="sibTransFirstNode" styleLbl="bgShp">
                <dgm:choose name="Name13">
                  <dgm:if name="Name14" func="var" arg="dir" op="equ" val="norm">
                    <dgm:alg type="conn">
                      <dgm:param type="connRout" val="longCurve"/>
                      <dgm:param type="begPts" val="midR"/>
                      <dgm:param type="endPts" val="midL"/>
                      <dgm:param type="dstNode" val="nodeFirstNode"/>
                    </dgm:alg>
                  </dgm:if>
                  <dgm:else name="Name15">
                    <dgm:alg type="conn">
                      <dgm:param type="connRout" val="longCurve"/>
                      <dgm:param type="begPts" val="midL"/>
                      <dgm:param type="endPts" val="midR"/>
                      <dgm:param type="dstNode" val="nodeFirstNode"/>
                    </dgm:alg>
                  </dgm:else>
                </dgm:choose>
                <dgm:shape xmlns:r="http://schemas.openxmlformats.org/officeDocument/2006/relationships" type="conn" r:blip="" zOrderOff="-2">
                  <dgm:adjLst/>
                </dgm:shape>
                <dgm:presOf axis="self"/>
                <dgm:choose name="Name16">
                  <dgm:if name="Name17" axis="par ch" ptType="doc node" func="cnt" op="equ" val="3">
                    <dgm:constrLst>
                      <dgm:constr type="userA"/>
                      <dgm:constr type="diam" refType="userA" fact="1.01"/>
                      <dgm:constr type="begPad" refType="connDist" fact="-0.2"/>
                      <dgm:constr type="endPad" refType="connDist" fact="0.05"/>
                    </dgm:constrLst>
                  </dgm:if>
                  <dgm:if name="Name18" axis="par ch" ptType="doc node" func="cnt" op="equ" val="4">
                    <dgm:constrLst>
                      <dgm:constr type="userA"/>
                      <dgm:constr type="diam" refType="userA" fact="1.26"/>
                      <dgm:constr type="begPad" refType="connDist" fact="-0.2"/>
                      <dgm:constr type="endPad" refType="connDist" fact="0.05"/>
                    </dgm:constrLst>
                  </dgm:if>
                  <dgm:if name="Name19" axis="par ch" ptType="doc node" func="cnt" op="equ" val="5">
                    <dgm:constrLst>
                      <dgm:constr type="userA"/>
                      <dgm:constr type="diam" refType="userA" fact="1.04"/>
                      <dgm:constr type="begPad" refType="connDist" fact="-0.2"/>
                      <dgm:constr type="endPad" refType="connDist" fact="0.05"/>
                    </dgm:constrLst>
                  </dgm:if>
                  <dgm:if name="Name20" axis="par ch" ptType="doc node" func="cnt" op="equ" val="6">
                    <dgm:constrLst>
                      <dgm:constr type="userA"/>
                      <dgm:constr type="diam" refType="userA" fact="1.1"/>
                      <dgm:constr type="begPad" refType="connDist" fact="-0.2"/>
                      <dgm:constr type="endPad" refType="connDist" fact="0.05"/>
                    </dgm:constrLst>
                  </dgm:if>
                  <dgm:else name="Name21">
                    <dgm:constrLst>
                      <dgm:constr type="userA"/>
                      <dgm:constr type="diam" refType="userA" fact="1.04"/>
                      <dgm:constr type="begPad" refType="connDist" fact="-0.2"/>
                      <dgm:constr type="endPad" refType="connDist" fact="0.05"/>
                    </dgm:constrLst>
                  </dgm:else>
                </dgm:choose>
                <dgm:ruleLst/>
              </dgm:layoutNode>
            </dgm:forEach>
          </dgm:forEach>
          <dgm:forEach name="followingNodesForEach" axis="ch" ptType="node" st="2">
            <dgm:layoutNode name="nodeFollowingNodes">
              <dgm:varLst>
                <dgm:bulletEnabled val="1"/>
              </dgm:varLst>
              <dgm:alg type="tx"/>
              <dgm:shape xmlns:r="http://schemas.openxmlformats.org/officeDocument/2006/relationships" type="roundRect" r:blip="">
                <dgm:adjLst/>
              </dgm:shape>
              <dgm:presOf axis="desOrSelf" ptType="node"/>
              <dgm:constrLst>
                <dgm:constr type="h" refType="w" fact="0.5"/>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dgm:layoutNode>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jp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9</xdr:col>
      <xdr:colOff>0</xdr:colOff>
      <xdr:row>11</xdr:row>
      <xdr:rowOff>0</xdr:rowOff>
    </xdr:from>
    <xdr:to>
      <xdr:col>15</xdr:col>
      <xdr:colOff>22168</xdr:colOff>
      <xdr:row>22</xdr:row>
      <xdr:rowOff>160714</xdr:rowOff>
    </xdr:to>
    <xdr:graphicFrame macro="">
      <xdr:nvGraphicFramePr>
        <xdr:cNvPr id="4" name="Diagram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1</xdr:col>
      <xdr:colOff>3317875</xdr:colOff>
      <xdr:row>1</xdr:row>
      <xdr:rowOff>579437</xdr:rowOff>
    </xdr:from>
    <xdr:to>
      <xdr:col>1</xdr:col>
      <xdr:colOff>8863711</xdr:colOff>
      <xdr:row>1</xdr:row>
      <xdr:rowOff>2060765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516313" y="912812"/>
          <a:ext cx="5545836" cy="14813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39</xdr:row>
      <xdr:rowOff>57150</xdr:rowOff>
    </xdr:from>
    <xdr:to>
      <xdr:col>21</xdr:col>
      <xdr:colOff>5791200</xdr:colOff>
      <xdr:row>39</xdr:row>
      <xdr:rowOff>5175250</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flipH="1">
          <a:off x="14255750" y="23329900"/>
          <a:ext cx="5791200" cy="5118100"/>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19050</xdr:colOff>
      <xdr:row>39</xdr:row>
      <xdr:rowOff>38100</xdr:rowOff>
    </xdr:from>
    <xdr:to>
      <xdr:col>22</xdr:col>
      <xdr:colOff>0</xdr:colOff>
      <xdr:row>39</xdr:row>
      <xdr:rowOff>5191125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flipH="1" flipV="1">
          <a:off x="14274800" y="23310850"/>
          <a:ext cx="5775325" cy="5153025"/>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2111375</xdr:colOff>
      <xdr:row>39</xdr:row>
      <xdr:rowOff>587375</xdr:rowOff>
    </xdr:from>
    <xdr:to>
      <xdr:col>21</xdr:col>
      <xdr:colOff>3746500</xdr:colOff>
      <xdr:row>39</xdr:row>
      <xdr:rowOff>1238250</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16367125" y="23860125"/>
          <a:ext cx="1635125" cy="650875"/>
          <a:chOff x="1447446" y="0"/>
          <a:chExt cx="2534356" cy="1267178"/>
        </a:xfrm>
      </xdr:grpSpPr>
      <xdr:sp macro="" textlink="">
        <xdr:nvSpPr>
          <xdr:cNvPr id="6" name="Rounded Rectangle 5">
            <a:extLst>
              <a:ext uri="{FF2B5EF4-FFF2-40B4-BE49-F238E27FC236}">
                <a16:creationId xmlns:a16="http://schemas.microsoft.com/office/drawing/2014/main" id="{00000000-0008-0000-0100-000006000000}"/>
              </a:ext>
            </a:extLst>
          </xdr:cNvPr>
          <xdr:cNvSpPr/>
        </xdr:nvSpPr>
        <xdr:spPr>
          <a:xfrm>
            <a:off x="1447446" y="0"/>
            <a:ext cx="2534356" cy="1267178"/>
          </a:xfrm>
          <a:prstGeom prst="roundRect">
            <a:avLst/>
          </a:prstGeom>
          <a:solidFill>
            <a:srgbClr val="DCF3F4"/>
          </a:solidFill>
        </xdr:spPr>
        <xdr:style>
          <a:lnRef idx="0">
            <a:schemeClr val="accent3">
              <a:shade val="80000"/>
              <a:hueOff val="0"/>
              <a:satOff val="0"/>
              <a:lumOff val="0"/>
              <a:alphaOff val="0"/>
            </a:schemeClr>
          </a:lnRef>
          <a:fillRef idx="3">
            <a:scrgbClr r="0" g="0" b="0"/>
          </a:fillRef>
          <a:effectRef idx="3">
            <a:schemeClr val="lt1">
              <a:hueOff val="0"/>
              <a:satOff val="0"/>
              <a:lumOff val="0"/>
              <a:alphaOff val="0"/>
            </a:schemeClr>
          </a:effectRef>
          <a:fontRef idx="minor">
            <a:schemeClr val="dk1">
              <a:hueOff val="0"/>
              <a:satOff val="0"/>
              <a:lumOff val="0"/>
              <a:alphaOff val="0"/>
            </a:schemeClr>
          </a:fontRef>
        </xdr:style>
      </xdr:sp>
      <xdr:sp macro="" textlink="">
        <xdr:nvSpPr>
          <xdr:cNvPr id="9" name="Rounded Rectangle 4">
            <a:extLst>
              <a:ext uri="{FF2B5EF4-FFF2-40B4-BE49-F238E27FC236}">
                <a16:creationId xmlns:a16="http://schemas.microsoft.com/office/drawing/2014/main" id="{00000000-0008-0000-0100-000009000000}"/>
              </a:ext>
            </a:extLst>
          </xdr:cNvPr>
          <xdr:cNvSpPr txBox="1"/>
        </xdr:nvSpPr>
        <xdr:spPr>
          <a:xfrm>
            <a:off x="1509305" y="61859"/>
            <a:ext cx="2410638" cy="1143460"/>
          </a:xfrm>
          <a:prstGeom prst="rect">
            <a:avLst/>
          </a:prstGeom>
          <a:solidFill>
            <a:srgbClr val="002060"/>
          </a:solidFill>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600" b="1" kern="1200">
                <a:solidFill>
                  <a:schemeClr val="bg1"/>
                </a:solidFill>
                <a:latin typeface="Calibri" panose="020F0502020204030204" pitchFamily="34" charset="0"/>
                <a:cs typeface="Calibri" panose="020F0502020204030204" pitchFamily="34" charset="0"/>
              </a:rPr>
              <a:t>FY '20 Initiatives</a:t>
            </a:r>
          </a:p>
        </xdr:txBody>
      </xdr:sp>
    </xdr:grpSp>
    <xdr:clientData/>
  </xdr:twoCellAnchor>
  <xdr:twoCellAnchor>
    <xdr:from>
      <xdr:col>21</xdr:col>
      <xdr:colOff>3819525</xdr:colOff>
      <xdr:row>39</xdr:row>
      <xdr:rowOff>2066925</xdr:rowOff>
    </xdr:from>
    <xdr:to>
      <xdr:col>21</xdr:col>
      <xdr:colOff>5454650</xdr:colOff>
      <xdr:row>39</xdr:row>
      <xdr:rowOff>2717800</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18075275" y="25339675"/>
          <a:ext cx="1635125" cy="650875"/>
          <a:chOff x="1447446" y="0"/>
          <a:chExt cx="2534356" cy="1267178"/>
        </a:xfrm>
      </xdr:grpSpPr>
      <xdr:sp macro="" textlink="">
        <xdr:nvSpPr>
          <xdr:cNvPr id="11" name="Rounded Rectangle 10">
            <a:extLst>
              <a:ext uri="{FF2B5EF4-FFF2-40B4-BE49-F238E27FC236}">
                <a16:creationId xmlns:a16="http://schemas.microsoft.com/office/drawing/2014/main" id="{00000000-0008-0000-0100-00000B000000}"/>
              </a:ext>
            </a:extLst>
          </xdr:cNvPr>
          <xdr:cNvSpPr/>
        </xdr:nvSpPr>
        <xdr:spPr>
          <a:xfrm>
            <a:off x="1447446" y="0"/>
            <a:ext cx="2534356" cy="1267178"/>
          </a:xfrm>
          <a:prstGeom prst="roundRect">
            <a:avLst/>
          </a:prstGeom>
          <a:solidFill>
            <a:srgbClr val="DCF3F4"/>
          </a:solidFill>
        </xdr:spPr>
        <xdr:style>
          <a:lnRef idx="0">
            <a:schemeClr val="accent3">
              <a:shade val="80000"/>
              <a:hueOff val="0"/>
              <a:satOff val="0"/>
              <a:lumOff val="0"/>
              <a:alphaOff val="0"/>
            </a:schemeClr>
          </a:lnRef>
          <a:fillRef idx="3">
            <a:scrgbClr r="0" g="0" b="0"/>
          </a:fillRef>
          <a:effectRef idx="3">
            <a:schemeClr val="lt1">
              <a:hueOff val="0"/>
              <a:satOff val="0"/>
              <a:lumOff val="0"/>
              <a:alphaOff val="0"/>
            </a:schemeClr>
          </a:effectRef>
          <a:fontRef idx="minor">
            <a:schemeClr val="dk1">
              <a:hueOff val="0"/>
              <a:satOff val="0"/>
              <a:lumOff val="0"/>
              <a:alphaOff val="0"/>
            </a:schemeClr>
          </a:fontRef>
        </xdr:style>
      </xdr:sp>
      <xdr:sp macro="" textlink="">
        <xdr:nvSpPr>
          <xdr:cNvPr id="12" name="Rounded Rectangle 4">
            <a:extLst>
              <a:ext uri="{FF2B5EF4-FFF2-40B4-BE49-F238E27FC236}">
                <a16:creationId xmlns:a16="http://schemas.microsoft.com/office/drawing/2014/main" id="{00000000-0008-0000-0100-00000C000000}"/>
              </a:ext>
            </a:extLst>
          </xdr:cNvPr>
          <xdr:cNvSpPr txBox="1"/>
        </xdr:nvSpPr>
        <xdr:spPr>
          <a:xfrm>
            <a:off x="1509305" y="61859"/>
            <a:ext cx="2410638" cy="1143460"/>
          </a:xfrm>
          <a:prstGeom prst="rect">
            <a:avLst/>
          </a:prstGeom>
          <a:solidFill>
            <a:srgbClr val="002060"/>
          </a:solidFill>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600" b="1" kern="1200">
                <a:solidFill>
                  <a:schemeClr val="bg1"/>
                </a:solidFill>
                <a:latin typeface="Calibri" panose="020F0502020204030204" pitchFamily="34" charset="0"/>
                <a:cs typeface="Calibri" panose="020F0502020204030204" pitchFamily="34" charset="0"/>
              </a:rPr>
              <a:t>FY '20 Metrics</a:t>
            </a:r>
          </a:p>
        </xdr:txBody>
      </xdr:sp>
    </xdr:grpSp>
    <xdr:clientData/>
  </xdr:twoCellAnchor>
  <xdr:twoCellAnchor>
    <xdr:from>
      <xdr:col>21</xdr:col>
      <xdr:colOff>431800</xdr:colOff>
      <xdr:row>39</xdr:row>
      <xdr:rowOff>2066925</xdr:rowOff>
    </xdr:from>
    <xdr:to>
      <xdr:col>21</xdr:col>
      <xdr:colOff>2066925</xdr:colOff>
      <xdr:row>39</xdr:row>
      <xdr:rowOff>2717800</xdr:rowOff>
    </xdr:to>
    <xdr:grpSp>
      <xdr:nvGrpSpPr>
        <xdr:cNvPr id="13" name="Group 12">
          <a:extLst>
            <a:ext uri="{FF2B5EF4-FFF2-40B4-BE49-F238E27FC236}">
              <a16:creationId xmlns:a16="http://schemas.microsoft.com/office/drawing/2014/main" id="{00000000-0008-0000-0100-00000D000000}"/>
            </a:ext>
          </a:extLst>
        </xdr:cNvPr>
        <xdr:cNvGrpSpPr/>
      </xdr:nvGrpSpPr>
      <xdr:grpSpPr>
        <a:xfrm>
          <a:off x="14687550" y="25339675"/>
          <a:ext cx="1635125" cy="650875"/>
          <a:chOff x="1447446" y="0"/>
          <a:chExt cx="2534356" cy="1267178"/>
        </a:xfrm>
      </xdr:grpSpPr>
      <xdr:sp macro="" textlink="">
        <xdr:nvSpPr>
          <xdr:cNvPr id="14" name="Rounded Rectangle 13">
            <a:extLst>
              <a:ext uri="{FF2B5EF4-FFF2-40B4-BE49-F238E27FC236}">
                <a16:creationId xmlns:a16="http://schemas.microsoft.com/office/drawing/2014/main" id="{00000000-0008-0000-0100-00000E000000}"/>
              </a:ext>
            </a:extLst>
          </xdr:cNvPr>
          <xdr:cNvSpPr/>
        </xdr:nvSpPr>
        <xdr:spPr>
          <a:xfrm>
            <a:off x="1447446" y="0"/>
            <a:ext cx="2534356" cy="1267178"/>
          </a:xfrm>
          <a:prstGeom prst="roundRect">
            <a:avLst/>
          </a:prstGeom>
          <a:solidFill>
            <a:srgbClr val="DCF3F4"/>
          </a:solidFill>
        </xdr:spPr>
        <xdr:style>
          <a:lnRef idx="0">
            <a:schemeClr val="accent3">
              <a:shade val="80000"/>
              <a:hueOff val="0"/>
              <a:satOff val="0"/>
              <a:lumOff val="0"/>
              <a:alphaOff val="0"/>
            </a:schemeClr>
          </a:lnRef>
          <a:fillRef idx="3">
            <a:scrgbClr r="0" g="0" b="0"/>
          </a:fillRef>
          <a:effectRef idx="3">
            <a:schemeClr val="lt1">
              <a:hueOff val="0"/>
              <a:satOff val="0"/>
              <a:lumOff val="0"/>
              <a:alphaOff val="0"/>
            </a:schemeClr>
          </a:effectRef>
          <a:fontRef idx="minor">
            <a:schemeClr val="dk1">
              <a:hueOff val="0"/>
              <a:satOff val="0"/>
              <a:lumOff val="0"/>
              <a:alphaOff val="0"/>
            </a:schemeClr>
          </a:fontRef>
        </xdr:style>
      </xdr:sp>
      <xdr:sp macro="" textlink="">
        <xdr:nvSpPr>
          <xdr:cNvPr id="15" name="Rounded Rectangle 4">
            <a:extLst>
              <a:ext uri="{FF2B5EF4-FFF2-40B4-BE49-F238E27FC236}">
                <a16:creationId xmlns:a16="http://schemas.microsoft.com/office/drawing/2014/main" id="{00000000-0008-0000-0100-00000F000000}"/>
              </a:ext>
            </a:extLst>
          </xdr:cNvPr>
          <xdr:cNvSpPr txBox="1"/>
        </xdr:nvSpPr>
        <xdr:spPr>
          <a:xfrm>
            <a:off x="1509305" y="61859"/>
            <a:ext cx="2410638" cy="1143460"/>
          </a:xfrm>
          <a:prstGeom prst="rect">
            <a:avLst/>
          </a:prstGeom>
          <a:solidFill>
            <a:srgbClr val="002060"/>
          </a:solidFill>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600" b="1" kern="1200">
                <a:solidFill>
                  <a:schemeClr val="bg1"/>
                </a:solidFill>
                <a:latin typeface="Calibri" panose="020F0502020204030204" pitchFamily="34" charset="0"/>
                <a:cs typeface="Calibri" panose="020F0502020204030204" pitchFamily="34" charset="0"/>
              </a:rPr>
              <a:t>FY '20 Objectives</a:t>
            </a:r>
          </a:p>
        </xdr:txBody>
      </xdr:sp>
    </xdr:grpSp>
    <xdr:clientData/>
  </xdr:twoCellAnchor>
  <xdr:twoCellAnchor>
    <xdr:from>
      <xdr:col>21</xdr:col>
      <xdr:colOff>2111375</xdr:colOff>
      <xdr:row>39</xdr:row>
      <xdr:rowOff>3727450</xdr:rowOff>
    </xdr:from>
    <xdr:to>
      <xdr:col>21</xdr:col>
      <xdr:colOff>3746500</xdr:colOff>
      <xdr:row>39</xdr:row>
      <xdr:rowOff>4378325</xdr:rowOff>
    </xdr:to>
    <xdr:grpSp>
      <xdr:nvGrpSpPr>
        <xdr:cNvPr id="16" name="Group 15">
          <a:extLst>
            <a:ext uri="{FF2B5EF4-FFF2-40B4-BE49-F238E27FC236}">
              <a16:creationId xmlns:a16="http://schemas.microsoft.com/office/drawing/2014/main" id="{00000000-0008-0000-0100-000010000000}"/>
            </a:ext>
          </a:extLst>
        </xdr:cNvPr>
        <xdr:cNvGrpSpPr/>
      </xdr:nvGrpSpPr>
      <xdr:grpSpPr>
        <a:xfrm>
          <a:off x="16367125" y="27000200"/>
          <a:ext cx="1635125" cy="650875"/>
          <a:chOff x="1447446" y="0"/>
          <a:chExt cx="2534356" cy="1267178"/>
        </a:xfrm>
      </xdr:grpSpPr>
      <xdr:sp macro="" textlink="">
        <xdr:nvSpPr>
          <xdr:cNvPr id="17" name="Rounded Rectangle 16">
            <a:extLst>
              <a:ext uri="{FF2B5EF4-FFF2-40B4-BE49-F238E27FC236}">
                <a16:creationId xmlns:a16="http://schemas.microsoft.com/office/drawing/2014/main" id="{00000000-0008-0000-0100-000011000000}"/>
              </a:ext>
            </a:extLst>
          </xdr:cNvPr>
          <xdr:cNvSpPr/>
        </xdr:nvSpPr>
        <xdr:spPr>
          <a:xfrm>
            <a:off x="1447446" y="0"/>
            <a:ext cx="2534356" cy="1267178"/>
          </a:xfrm>
          <a:prstGeom prst="roundRect">
            <a:avLst/>
          </a:prstGeom>
          <a:solidFill>
            <a:srgbClr val="DCF3F4"/>
          </a:solidFill>
        </xdr:spPr>
        <xdr:style>
          <a:lnRef idx="0">
            <a:schemeClr val="accent3">
              <a:shade val="80000"/>
              <a:hueOff val="0"/>
              <a:satOff val="0"/>
              <a:lumOff val="0"/>
              <a:alphaOff val="0"/>
            </a:schemeClr>
          </a:lnRef>
          <a:fillRef idx="3">
            <a:scrgbClr r="0" g="0" b="0"/>
          </a:fillRef>
          <a:effectRef idx="3">
            <a:schemeClr val="lt1">
              <a:hueOff val="0"/>
              <a:satOff val="0"/>
              <a:lumOff val="0"/>
              <a:alphaOff val="0"/>
            </a:schemeClr>
          </a:effectRef>
          <a:fontRef idx="minor">
            <a:schemeClr val="dk1">
              <a:hueOff val="0"/>
              <a:satOff val="0"/>
              <a:lumOff val="0"/>
              <a:alphaOff val="0"/>
            </a:schemeClr>
          </a:fontRef>
        </xdr:style>
      </xdr:sp>
      <xdr:sp macro="" textlink="">
        <xdr:nvSpPr>
          <xdr:cNvPr id="18" name="Rounded Rectangle 4">
            <a:extLst>
              <a:ext uri="{FF2B5EF4-FFF2-40B4-BE49-F238E27FC236}">
                <a16:creationId xmlns:a16="http://schemas.microsoft.com/office/drawing/2014/main" id="{00000000-0008-0000-0100-000012000000}"/>
              </a:ext>
            </a:extLst>
          </xdr:cNvPr>
          <xdr:cNvSpPr txBox="1"/>
        </xdr:nvSpPr>
        <xdr:spPr>
          <a:xfrm>
            <a:off x="1509305" y="61859"/>
            <a:ext cx="2410638" cy="1143460"/>
          </a:xfrm>
          <a:prstGeom prst="rect">
            <a:avLst/>
          </a:prstGeom>
          <a:solidFill>
            <a:srgbClr val="002060"/>
          </a:solidFill>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600" b="1" kern="1200">
                <a:solidFill>
                  <a:schemeClr val="bg1"/>
                </a:solidFill>
                <a:latin typeface="Calibri" panose="020F0502020204030204" pitchFamily="34" charset="0"/>
                <a:cs typeface="Calibri" panose="020F0502020204030204" pitchFamily="34" charset="0"/>
              </a:rPr>
              <a:t>3-Year Strategic Goals</a:t>
            </a:r>
          </a:p>
        </xdr:txBody>
      </xdr:sp>
    </xdr:grpSp>
    <xdr:clientData/>
  </xdr:twoCellAnchor>
  <xdr:twoCellAnchor>
    <xdr:from>
      <xdr:col>21</xdr:col>
      <xdr:colOff>698501</xdr:colOff>
      <xdr:row>39</xdr:row>
      <xdr:rowOff>3155951</xdr:rowOff>
    </xdr:from>
    <xdr:to>
      <xdr:col>21</xdr:col>
      <xdr:colOff>1857377</xdr:colOff>
      <xdr:row>39</xdr:row>
      <xdr:rowOff>4314826</xdr:rowOff>
    </xdr:to>
    <xdr:sp macro="" textlink="">
      <xdr:nvSpPr>
        <xdr:cNvPr id="19" name="Bent Arrow 18">
          <a:extLst>
            <a:ext uri="{FF2B5EF4-FFF2-40B4-BE49-F238E27FC236}">
              <a16:creationId xmlns:a16="http://schemas.microsoft.com/office/drawing/2014/main" id="{00000000-0008-0000-0100-000013000000}"/>
            </a:ext>
          </a:extLst>
        </xdr:cNvPr>
        <xdr:cNvSpPr/>
      </xdr:nvSpPr>
      <xdr:spPr>
        <a:xfrm rot="16200000">
          <a:off x="14954251" y="26428701"/>
          <a:ext cx="1158875" cy="1158876"/>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21</xdr:col>
      <xdr:colOff>698500</xdr:colOff>
      <xdr:row>39</xdr:row>
      <xdr:rowOff>596899</xdr:rowOff>
    </xdr:from>
    <xdr:to>
      <xdr:col>21</xdr:col>
      <xdr:colOff>1857375</xdr:colOff>
      <xdr:row>39</xdr:row>
      <xdr:rowOff>1755775</xdr:rowOff>
    </xdr:to>
    <xdr:sp macro="" textlink="">
      <xdr:nvSpPr>
        <xdr:cNvPr id="20" name="Bent Arrow 19">
          <a:extLst>
            <a:ext uri="{FF2B5EF4-FFF2-40B4-BE49-F238E27FC236}">
              <a16:creationId xmlns:a16="http://schemas.microsoft.com/office/drawing/2014/main" id="{00000000-0008-0000-0100-000014000000}"/>
            </a:ext>
          </a:extLst>
        </xdr:cNvPr>
        <xdr:cNvSpPr/>
      </xdr:nvSpPr>
      <xdr:spPr>
        <a:xfrm>
          <a:off x="14954250" y="23869649"/>
          <a:ext cx="1158875" cy="1158876"/>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21</xdr:col>
      <xdr:colOff>3892553</xdr:colOff>
      <xdr:row>39</xdr:row>
      <xdr:rowOff>596899</xdr:rowOff>
    </xdr:from>
    <xdr:to>
      <xdr:col>21</xdr:col>
      <xdr:colOff>5051429</xdr:colOff>
      <xdr:row>39</xdr:row>
      <xdr:rowOff>1755774</xdr:rowOff>
    </xdr:to>
    <xdr:sp macro="" textlink="">
      <xdr:nvSpPr>
        <xdr:cNvPr id="21" name="Bent Arrow 20">
          <a:extLst>
            <a:ext uri="{FF2B5EF4-FFF2-40B4-BE49-F238E27FC236}">
              <a16:creationId xmlns:a16="http://schemas.microsoft.com/office/drawing/2014/main" id="{00000000-0008-0000-0100-000015000000}"/>
            </a:ext>
          </a:extLst>
        </xdr:cNvPr>
        <xdr:cNvSpPr/>
      </xdr:nvSpPr>
      <xdr:spPr>
        <a:xfrm rot="5400000">
          <a:off x="18148303" y="23869649"/>
          <a:ext cx="1158875" cy="1158876"/>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21</xdr:col>
      <xdr:colOff>3892554</xdr:colOff>
      <xdr:row>39</xdr:row>
      <xdr:rowOff>3155950</xdr:rowOff>
    </xdr:from>
    <xdr:to>
      <xdr:col>21</xdr:col>
      <xdr:colOff>5051429</xdr:colOff>
      <xdr:row>39</xdr:row>
      <xdr:rowOff>4314826</xdr:rowOff>
    </xdr:to>
    <xdr:sp macro="" textlink="">
      <xdr:nvSpPr>
        <xdr:cNvPr id="22" name="Bent Arrow 21">
          <a:extLst>
            <a:ext uri="{FF2B5EF4-FFF2-40B4-BE49-F238E27FC236}">
              <a16:creationId xmlns:a16="http://schemas.microsoft.com/office/drawing/2014/main" id="{00000000-0008-0000-0100-000016000000}"/>
            </a:ext>
          </a:extLst>
        </xdr:cNvPr>
        <xdr:cNvSpPr/>
      </xdr:nvSpPr>
      <xdr:spPr>
        <a:xfrm rot="10800000">
          <a:off x="18148304" y="26428700"/>
          <a:ext cx="1158875" cy="1158876"/>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357189</xdr:colOff>
      <xdr:row>7</xdr:row>
      <xdr:rowOff>190500</xdr:rowOff>
    </xdr:from>
    <xdr:to>
      <xdr:col>10</xdr:col>
      <xdr:colOff>38100</xdr:colOff>
      <xdr:row>29</xdr:row>
      <xdr:rowOff>66675</xdr:rowOff>
    </xdr:to>
    <xdr:grpSp>
      <xdr:nvGrpSpPr>
        <xdr:cNvPr id="11" name="Group 10">
          <a:extLst>
            <a:ext uri="{FF2B5EF4-FFF2-40B4-BE49-F238E27FC236}">
              <a16:creationId xmlns:a16="http://schemas.microsoft.com/office/drawing/2014/main" id="{00000000-0008-0000-0200-00000B000000}"/>
            </a:ext>
          </a:extLst>
        </xdr:cNvPr>
        <xdr:cNvGrpSpPr/>
      </xdr:nvGrpSpPr>
      <xdr:grpSpPr>
        <a:xfrm>
          <a:off x="471489" y="1857375"/>
          <a:ext cx="5167311" cy="4276725"/>
          <a:chOff x="614364" y="895350"/>
          <a:chExt cx="5167311" cy="4276725"/>
        </a:xfrm>
      </xdr:grpSpPr>
      <xdr:sp macro="" textlink="">
        <xdr:nvSpPr>
          <xdr:cNvPr id="2" name="Bent Arrow 1">
            <a:extLst>
              <a:ext uri="{FF2B5EF4-FFF2-40B4-BE49-F238E27FC236}">
                <a16:creationId xmlns:a16="http://schemas.microsoft.com/office/drawing/2014/main" id="{00000000-0008-0000-0200-000002000000}"/>
              </a:ext>
            </a:extLst>
          </xdr:cNvPr>
          <xdr:cNvSpPr/>
        </xdr:nvSpPr>
        <xdr:spPr>
          <a:xfrm>
            <a:off x="742950" y="971551"/>
            <a:ext cx="1457325" cy="1304925"/>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1219200" y="1666875"/>
          <a:ext cx="3679768" cy="2360989"/>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2305050" y="4162425"/>
            <a:ext cx="1533525" cy="1009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1100"/>
              <a:t>People</a:t>
            </a:r>
          </a:p>
          <a:p>
            <a:pPr algn="ctr"/>
            <a:r>
              <a:rPr lang="en-US" sz="1100"/>
              <a:t>Collaboration</a:t>
            </a:r>
          </a:p>
          <a:p>
            <a:pPr algn="ctr"/>
            <a:r>
              <a:rPr lang="en-US" sz="1100"/>
              <a:t>Innovation</a:t>
            </a:r>
          </a:p>
          <a:p>
            <a:pPr algn="ctr"/>
            <a:r>
              <a:rPr lang="en-US" sz="1100"/>
              <a:t>Value</a:t>
            </a:r>
          </a:p>
        </xdr:txBody>
      </xdr:sp>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2400300" y="895350"/>
            <a:ext cx="1181100" cy="69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1100"/>
              <a:t>Align Initiatives</a:t>
            </a:r>
          </a:p>
        </xdr:txBody>
      </xdr:sp>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4600575" y="2438400"/>
            <a:ext cx="1181100" cy="704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1100"/>
              <a:t>Align Metrics</a:t>
            </a:r>
          </a:p>
        </xdr:txBody>
      </xdr:sp>
      <xdr:sp macro="" textlink="">
        <xdr:nvSpPr>
          <xdr:cNvPr id="8" name="Bent Arrow 7">
            <a:extLst>
              <a:ext uri="{FF2B5EF4-FFF2-40B4-BE49-F238E27FC236}">
                <a16:creationId xmlns:a16="http://schemas.microsoft.com/office/drawing/2014/main" id="{00000000-0008-0000-0200-000008000000}"/>
              </a:ext>
            </a:extLst>
          </xdr:cNvPr>
          <xdr:cNvSpPr/>
        </xdr:nvSpPr>
        <xdr:spPr>
          <a:xfrm rot="5400000">
            <a:off x="4145757" y="1088236"/>
            <a:ext cx="1357312" cy="1238250"/>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9" name="Bent Arrow 8">
            <a:extLst>
              <a:ext uri="{FF2B5EF4-FFF2-40B4-BE49-F238E27FC236}">
                <a16:creationId xmlns:a16="http://schemas.microsoft.com/office/drawing/2014/main" id="{00000000-0008-0000-0200-000009000000}"/>
              </a:ext>
            </a:extLst>
          </xdr:cNvPr>
          <xdr:cNvSpPr/>
        </xdr:nvSpPr>
        <xdr:spPr>
          <a:xfrm rot="16200000">
            <a:off x="554833" y="3450437"/>
            <a:ext cx="1357312" cy="1238250"/>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10" name="Bent Arrow 9">
            <a:extLst>
              <a:ext uri="{FF2B5EF4-FFF2-40B4-BE49-F238E27FC236}">
                <a16:creationId xmlns:a16="http://schemas.microsoft.com/office/drawing/2014/main" id="{00000000-0008-0000-0200-00000A000000}"/>
              </a:ext>
            </a:extLst>
          </xdr:cNvPr>
          <xdr:cNvSpPr/>
        </xdr:nvSpPr>
        <xdr:spPr>
          <a:xfrm rot="10800000">
            <a:off x="3998119" y="3645700"/>
            <a:ext cx="1290637" cy="1304925"/>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twoCellAnchor>
    <xdr:from>
      <xdr:col>0</xdr:col>
      <xdr:colOff>604839</xdr:colOff>
      <xdr:row>16</xdr:row>
      <xdr:rowOff>47625</xdr:rowOff>
    </xdr:from>
    <xdr:to>
      <xdr:col>2</xdr:col>
      <xdr:colOff>566739</xdr:colOff>
      <xdr:row>19</xdr:row>
      <xdr:rowOff>152400</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4872039" y="3514725"/>
          <a:ext cx="1181100" cy="704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1100"/>
            <a:t>Align Objectives</a:t>
          </a:r>
        </a:p>
      </xdr:txBody>
    </xdr:sp>
    <xdr:clientData/>
  </xdr:twoCellAnchor>
  <xdr:twoCellAnchor>
    <xdr:from>
      <xdr:col>10</xdr:col>
      <xdr:colOff>604839</xdr:colOff>
      <xdr:row>15</xdr:row>
      <xdr:rowOff>152400</xdr:rowOff>
    </xdr:from>
    <xdr:to>
      <xdr:col>12</xdr:col>
      <xdr:colOff>566739</xdr:colOff>
      <xdr:row>19</xdr:row>
      <xdr:rowOff>57150</xdr:rowOff>
    </xdr:to>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10968039" y="3419475"/>
          <a:ext cx="1181100" cy="704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1100"/>
            <a:t>Assign Primary and Secondary Resources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3</xdr:row>
      <xdr:rowOff>114300</xdr:rowOff>
    </xdr:from>
    <xdr:to>
      <xdr:col>0</xdr:col>
      <xdr:colOff>1724025</xdr:colOff>
      <xdr:row>3</xdr:row>
      <xdr:rowOff>1114425</xdr:rowOff>
    </xdr:to>
    <xdr:sp macro="" textlink="">
      <xdr:nvSpPr>
        <xdr:cNvPr id="4" name="Notched Right Arrow 3">
          <a:extLst>
            <a:ext uri="{FF2B5EF4-FFF2-40B4-BE49-F238E27FC236}">
              <a16:creationId xmlns:a16="http://schemas.microsoft.com/office/drawing/2014/main" id="{00000000-0008-0000-0300-000004000000}"/>
            </a:ext>
          </a:extLst>
        </xdr:cNvPr>
        <xdr:cNvSpPr/>
      </xdr:nvSpPr>
      <xdr:spPr>
        <a:xfrm>
          <a:off x="28575" y="1200150"/>
          <a:ext cx="1695450" cy="1000125"/>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en-US" sz="1200"/>
            <a:t>Gather Facts</a:t>
          </a:r>
        </a:p>
      </xdr:txBody>
    </xdr:sp>
    <xdr:clientData/>
  </xdr:twoCellAnchor>
  <xdr:twoCellAnchor>
    <xdr:from>
      <xdr:col>1</xdr:col>
      <xdr:colOff>47625</xdr:colOff>
      <xdr:row>3</xdr:row>
      <xdr:rowOff>114300</xdr:rowOff>
    </xdr:from>
    <xdr:to>
      <xdr:col>1</xdr:col>
      <xdr:colOff>1743075</xdr:colOff>
      <xdr:row>3</xdr:row>
      <xdr:rowOff>1114425</xdr:rowOff>
    </xdr:to>
    <xdr:sp macro="" textlink="">
      <xdr:nvSpPr>
        <xdr:cNvPr id="5" name="Notched Right Arrow 4">
          <a:extLst>
            <a:ext uri="{FF2B5EF4-FFF2-40B4-BE49-F238E27FC236}">
              <a16:creationId xmlns:a16="http://schemas.microsoft.com/office/drawing/2014/main" id="{00000000-0008-0000-0300-000005000000}"/>
            </a:ext>
          </a:extLst>
        </xdr:cNvPr>
        <xdr:cNvSpPr/>
      </xdr:nvSpPr>
      <xdr:spPr>
        <a:xfrm>
          <a:off x="2733675" y="1200150"/>
          <a:ext cx="1695450" cy="1000125"/>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en-US" sz="1200"/>
            <a:t>SWOT</a:t>
          </a:r>
          <a:r>
            <a:rPr lang="en-US" sz="1200" baseline="0"/>
            <a:t> Analysis</a:t>
          </a:r>
          <a:endParaRPr lang="en-US" sz="1200"/>
        </a:p>
      </xdr:txBody>
    </xdr:sp>
    <xdr:clientData/>
  </xdr:twoCellAnchor>
  <xdr:twoCellAnchor>
    <xdr:from>
      <xdr:col>2</xdr:col>
      <xdr:colOff>47625</xdr:colOff>
      <xdr:row>3</xdr:row>
      <xdr:rowOff>114300</xdr:rowOff>
    </xdr:from>
    <xdr:to>
      <xdr:col>2</xdr:col>
      <xdr:colOff>1743075</xdr:colOff>
      <xdr:row>3</xdr:row>
      <xdr:rowOff>1114425</xdr:rowOff>
    </xdr:to>
    <xdr:sp macro="" textlink="">
      <xdr:nvSpPr>
        <xdr:cNvPr id="6" name="Notched Right Arrow 5">
          <a:extLst>
            <a:ext uri="{FF2B5EF4-FFF2-40B4-BE49-F238E27FC236}">
              <a16:creationId xmlns:a16="http://schemas.microsoft.com/office/drawing/2014/main" id="{00000000-0008-0000-0300-000006000000}"/>
            </a:ext>
          </a:extLst>
        </xdr:cNvPr>
        <xdr:cNvSpPr/>
      </xdr:nvSpPr>
      <xdr:spPr>
        <a:xfrm>
          <a:off x="5419725" y="1200150"/>
          <a:ext cx="1695450" cy="1000125"/>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en-US" sz="1200"/>
            <a:t>Review Inputs</a:t>
          </a:r>
        </a:p>
      </xdr:txBody>
    </xdr:sp>
    <xdr:clientData/>
  </xdr:twoCellAnchor>
  <xdr:twoCellAnchor>
    <xdr:from>
      <xdr:col>3</xdr:col>
      <xdr:colOff>95250</xdr:colOff>
      <xdr:row>3</xdr:row>
      <xdr:rowOff>114300</xdr:rowOff>
    </xdr:from>
    <xdr:to>
      <xdr:col>3</xdr:col>
      <xdr:colOff>1790700</xdr:colOff>
      <xdr:row>3</xdr:row>
      <xdr:rowOff>1114425</xdr:rowOff>
    </xdr:to>
    <xdr:sp macro="" textlink="">
      <xdr:nvSpPr>
        <xdr:cNvPr id="7" name="Notched Right Arrow 6">
          <a:extLst>
            <a:ext uri="{FF2B5EF4-FFF2-40B4-BE49-F238E27FC236}">
              <a16:creationId xmlns:a16="http://schemas.microsoft.com/office/drawing/2014/main" id="{00000000-0008-0000-0300-000007000000}"/>
            </a:ext>
          </a:extLst>
        </xdr:cNvPr>
        <xdr:cNvSpPr/>
      </xdr:nvSpPr>
      <xdr:spPr>
        <a:xfrm>
          <a:off x="8153400" y="1200150"/>
          <a:ext cx="1695450" cy="1000125"/>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en-US" sz="1200"/>
            <a:t>Strategic Matrix</a:t>
          </a:r>
        </a:p>
      </xdr:txBody>
    </xdr:sp>
    <xdr:clientData/>
  </xdr:twoCellAnchor>
  <xdr:twoCellAnchor>
    <xdr:from>
      <xdr:col>4</xdr:col>
      <xdr:colOff>133350</xdr:colOff>
      <xdr:row>3</xdr:row>
      <xdr:rowOff>114300</xdr:rowOff>
    </xdr:from>
    <xdr:to>
      <xdr:col>4</xdr:col>
      <xdr:colOff>1933575</xdr:colOff>
      <xdr:row>3</xdr:row>
      <xdr:rowOff>1114425</xdr:rowOff>
    </xdr:to>
    <xdr:sp macro="" textlink="">
      <xdr:nvSpPr>
        <xdr:cNvPr id="8" name="Notched Right Arrow 7">
          <a:extLst>
            <a:ext uri="{FF2B5EF4-FFF2-40B4-BE49-F238E27FC236}">
              <a16:creationId xmlns:a16="http://schemas.microsoft.com/office/drawing/2014/main" id="{00000000-0008-0000-0300-000008000000}"/>
            </a:ext>
          </a:extLst>
        </xdr:cNvPr>
        <xdr:cNvSpPr/>
      </xdr:nvSpPr>
      <xdr:spPr>
        <a:xfrm>
          <a:off x="10877550" y="1200150"/>
          <a:ext cx="1800225" cy="1000125"/>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en-US" sz="1200"/>
            <a:t>Define Strategies</a:t>
          </a:r>
        </a:p>
      </xdr:txBody>
    </xdr:sp>
    <xdr:clientData/>
  </xdr:twoCellAnchor>
  <xdr:twoCellAnchor>
    <xdr:from>
      <xdr:col>5</xdr:col>
      <xdr:colOff>104775</xdr:colOff>
      <xdr:row>3</xdr:row>
      <xdr:rowOff>114300</xdr:rowOff>
    </xdr:from>
    <xdr:to>
      <xdr:col>5</xdr:col>
      <xdr:colOff>1800225</xdr:colOff>
      <xdr:row>3</xdr:row>
      <xdr:rowOff>1114425</xdr:rowOff>
    </xdr:to>
    <xdr:sp macro="" textlink="">
      <xdr:nvSpPr>
        <xdr:cNvPr id="9" name="Notched Right Arrow 8">
          <a:extLst>
            <a:ext uri="{FF2B5EF4-FFF2-40B4-BE49-F238E27FC236}">
              <a16:creationId xmlns:a16="http://schemas.microsoft.com/office/drawing/2014/main" id="{00000000-0008-0000-0300-000009000000}"/>
            </a:ext>
          </a:extLst>
        </xdr:cNvPr>
        <xdr:cNvSpPr/>
      </xdr:nvSpPr>
      <xdr:spPr>
        <a:xfrm>
          <a:off x="13535025" y="1200150"/>
          <a:ext cx="1695450" cy="1000125"/>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en-US" sz="1200"/>
            <a:t>Review and Adjust</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10</xdr:row>
          <xdr:rowOff>180975</xdr:rowOff>
        </xdr:from>
        <xdr:to>
          <xdr:col>8</xdr:col>
          <xdr:colOff>2981325</xdr:colOff>
          <xdr:row>10</xdr:row>
          <xdr:rowOff>438150</xdr:rowOff>
        </xdr:to>
        <xdr:sp macro="" textlink="">
          <xdr:nvSpPr>
            <xdr:cNvPr id="20482" name="Scroll Bar 2" hidden="1">
              <a:extLst>
                <a:ext uri="{63B3BB69-23CF-44E3-9099-C40C66FF867C}">
                  <a14:compatExt spid="_x0000_s20482"/>
                </a:ext>
                <a:ext uri="{FF2B5EF4-FFF2-40B4-BE49-F238E27FC236}">
                  <a16:creationId xmlns:a16="http://schemas.microsoft.com/office/drawing/2014/main" id="{00000000-0008-0000-0400-000002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161925</xdr:rowOff>
        </xdr:from>
        <xdr:to>
          <xdr:col>8</xdr:col>
          <xdr:colOff>2971800</xdr:colOff>
          <xdr:row>14</xdr:row>
          <xdr:rowOff>419100</xdr:rowOff>
        </xdr:to>
        <xdr:sp macro="" textlink="">
          <xdr:nvSpPr>
            <xdr:cNvPr id="20483" name="Scroll Bar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26</xdr:row>
          <xdr:rowOff>209550</xdr:rowOff>
        </xdr:from>
        <xdr:to>
          <xdr:col>8</xdr:col>
          <xdr:colOff>2933700</xdr:colOff>
          <xdr:row>26</xdr:row>
          <xdr:rowOff>466725</xdr:rowOff>
        </xdr:to>
        <xdr:sp macro="" textlink="">
          <xdr:nvSpPr>
            <xdr:cNvPr id="20525" name="Scroll Bar 45" hidden="1">
              <a:extLst>
                <a:ext uri="{63B3BB69-23CF-44E3-9099-C40C66FF867C}">
                  <a14:compatExt spid="_x0000_s20525"/>
                </a:ext>
                <a:ext uri="{FF2B5EF4-FFF2-40B4-BE49-F238E27FC236}">
                  <a16:creationId xmlns:a16="http://schemas.microsoft.com/office/drawing/2014/main" id="{00000000-0008-0000-0400-00002D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7</xdr:col>
      <xdr:colOff>1381124</xdr:colOff>
      <xdr:row>1</xdr:row>
      <xdr:rowOff>142875</xdr:rowOff>
    </xdr:from>
    <xdr:to>
      <xdr:col>11</xdr:col>
      <xdr:colOff>2638424</xdr:colOff>
      <xdr:row>3</xdr:row>
      <xdr:rowOff>104775</xdr:rowOff>
    </xdr:to>
    <xdr:sp macro="" textlink="">
      <xdr:nvSpPr>
        <xdr:cNvPr id="51" name="TextBox 50">
          <a:extLst>
            <a:ext uri="{FF2B5EF4-FFF2-40B4-BE49-F238E27FC236}">
              <a16:creationId xmlns:a16="http://schemas.microsoft.com/office/drawing/2014/main" id="{00000000-0008-0000-0400-000033000000}"/>
            </a:ext>
          </a:extLst>
        </xdr:cNvPr>
        <xdr:cNvSpPr txBox="1"/>
      </xdr:nvSpPr>
      <xdr:spPr>
        <a:xfrm>
          <a:off x="10658474" y="342900"/>
          <a:ext cx="9439275"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rgbClr val="002060"/>
              </a:solidFill>
            </a:rPr>
            <a:t>Mission</a:t>
          </a:r>
        </a:p>
        <a:p>
          <a:r>
            <a:rPr lang="en-US" sz="1100">
              <a:solidFill>
                <a:srgbClr val="002060"/>
              </a:solidFill>
            </a:rPr>
            <a:t>Penn Psychiatry develops and implements new</a:t>
          </a:r>
          <a:r>
            <a:rPr lang="en-US" sz="1100" baseline="0">
              <a:solidFill>
                <a:srgbClr val="002060"/>
              </a:solidFill>
            </a:rPr>
            <a:t> ideas to understand, prevent and treat disorders of the brain and mind, through innovative research and discoveries, outstanding </a:t>
          </a:r>
          <a:r>
            <a:rPr lang="en-US" sz="1100">
              <a:solidFill>
                <a:srgbClr val="002060"/>
              </a:solidFill>
            </a:rPr>
            <a:t>educational programs, world renowned clinical services, and transformational</a:t>
          </a:r>
          <a:r>
            <a:rPr lang="en-US" sz="1100" baseline="0">
              <a:solidFill>
                <a:srgbClr val="002060"/>
              </a:solidFill>
            </a:rPr>
            <a:t> public health policies.</a:t>
          </a:r>
          <a:endParaRPr lang="en-US" sz="1100">
            <a:solidFill>
              <a:srgbClr val="002060"/>
            </a:solidFill>
          </a:endParaRPr>
        </a:p>
      </xdr:txBody>
    </xdr:sp>
    <xdr:clientData/>
  </xdr:twoCellAnchor>
  <xdr:twoCellAnchor>
    <xdr:from>
      <xdr:col>6</xdr:col>
      <xdr:colOff>438150</xdr:colOff>
      <xdr:row>1</xdr:row>
      <xdr:rowOff>142875</xdr:rowOff>
    </xdr:from>
    <xdr:to>
      <xdr:col>7</xdr:col>
      <xdr:colOff>1247775</xdr:colOff>
      <xdr:row>3</xdr:row>
      <xdr:rowOff>104775</xdr:rowOff>
    </xdr:to>
    <xdr:sp macro="" textlink="">
      <xdr:nvSpPr>
        <xdr:cNvPr id="52" name="TextBox 51">
          <a:extLst>
            <a:ext uri="{FF2B5EF4-FFF2-40B4-BE49-F238E27FC236}">
              <a16:creationId xmlns:a16="http://schemas.microsoft.com/office/drawing/2014/main" id="{00000000-0008-0000-0400-000034000000}"/>
            </a:ext>
          </a:extLst>
        </xdr:cNvPr>
        <xdr:cNvSpPr txBox="1"/>
      </xdr:nvSpPr>
      <xdr:spPr>
        <a:xfrm>
          <a:off x="6315075" y="342900"/>
          <a:ext cx="42100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rgbClr val="002060"/>
              </a:solidFill>
            </a:rPr>
            <a:t>Vision</a:t>
          </a:r>
        </a:p>
        <a:p>
          <a:r>
            <a:rPr lang="en-US" sz="1100">
              <a:solidFill>
                <a:srgbClr val="002060"/>
              </a:solidFill>
            </a:rPr>
            <a:t>Promoting health for the brain and mind to transform lives and the world.</a:t>
          </a: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29</xdr:row>
          <xdr:rowOff>38100</xdr:rowOff>
        </xdr:from>
        <xdr:to>
          <xdr:col>8</xdr:col>
          <xdr:colOff>2962275</xdr:colOff>
          <xdr:row>29</xdr:row>
          <xdr:rowOff>295275</xdr:rowOff>
        </xdr:to>
        <xdr:sp macro="" textlink="">
          <xdr:nvSpPr>
            <xdr:cNvPr id="20529" name="Scroll Bar 49" hidden="1">
              <a:extLst>
                <a:ext uri="{63B3BB69-23CF-44E3-9099-C40C66FF867C}">
                  <a14:compatExt spid="_x0000_s20529"/>
                </a:ext>
                <a:ext uri="{FF2B5EF4-FFF2-40B4-BE49-F238E27FC236}">
                  <a16:creationId xmlns:a16="http://schemas.microsoft.com/office/drawing/2014/main" id="{00000000-0008-0000-0400-000031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xdr:row>
          <xdr:rowOff>171450</xdr:rowOff>
        </xdr:from>
        <xdr:to>
          <xdr:col>8</xdr:col>
          <xdr:colOff>2971800</xdr:colOff>
          <xdr:row>6</xdr:row>
          <xdr:rowOff>428625</xdr:rowOff>
        </xdr:to>
        <xdr:sp macro="" textlink="">
          <xdr:nvSpPr>
            <xdr:cNvPr id="20530" name="Scroll Bar 50" hidden="1">
              <a:extLst>
                <a:ext uri="{63B3BB69-23CF-44E3-9099-C40C66FF867C}">
                  <a14:compatExt spid="_x0000_s20530"/>
                </a:ext>
                <a:ext uri="{FF2B5EF4-FFF2-40B4-BE49-F238E27FC236}">
                  <a16:creationId xmlns:a16="http://schemas.microsoft.com/office/drawing/2014/main" id="{00000000-0008-0000-0400-000032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xdr:row>
          <xdr:rowOff>171450</xdr:rowOff>
        </xdr:from>
        <xdr:to>
          <xdr:col>8</xdr:col>
          <xdr:colOff>2971800</xdr:colOff>
          <xdr:row>7</xdr:row>
          <xdr:rowOff>428625</xdr:rowOff>
        </xdr:to>
        <xdr:sp macro="" textlink="">
          <xdr:nvSpPr>
            <xdr:cNvPr id="20533" name="Scroll Bar 53" hidden="1">
              <a:extLst>
                <a:ext uri="{63B3BB69-23CF-44E3-9099-C40C66FF867C}">
                  <a14:compatExt spid="_x0000_s20533"/>
                </a:ext>
                <a:ext uri="{FF2B5EF4-FFF2-40B4-BE49-F238E27FC236}">
                  <a16:creationId xmlns:a16="http://schemas.microsoft.com/office/drawing/2014/main" id="{00000000-0008-0000-0400-000035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xdr:row>
          <xdr:rowOff>171450</xdr:rowOff>
        </xdr:from>
        <xdr:to>
          <xdr:col>8</xdr:col>
          <xdr:colOff>2971800</xdr:colOff>
          <xdr:row>8</xdr:row>
          <xdr:rowOff>428625</xdr:rowOff>
        </xdr:to>
        <xdr:sp macro="" textlink="">
          <xdr:nvSpPr>
            <xdr:cNvPr id="20534" name="Scroll Bar 54" hidden="1">
              <a:extLst>
                <a:ext uri="{63B3BB69-23CF-44E3-9099-C40C66FF867C}">
                  <a14:compatExt spid="_x0000_s20534"/>
                </a:ext>
                <a:ext uri="{FF2B5EF4-FFF2-40B4-BE49-F238E27FC236}">
                  <a16:creationId xmlns:a16="http://schemas.microsoft.com/office/drawing/2014/main" id="{00000000-0008-0000-0400-000036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xdr:row>
          <xdr:rowOff>171450</xdr:rowOff>
        </xdr:from>
        <xdr:to>
          <xdr:col>8</xdr:col>
          <xdr:colOff>2971800</xdr:colOff>
          <xdr:row>9</xdr:row>
          <xdr:rowOff>428625</xdr:rowOff>
        </xdr:to>
        <xdr:sp macro="" textlink="">
          <xdr:nvSpPr>
            <xdr:cNvPr id="20536" name="Scroll Bar 56" hidden="1">
              <a:extLst>
                <a:ext uri="{63B3BB69-23CF-44E3-9099-C40C66FF867C}">
                  <a14:compatExt spid="_x0000_s20536"/>
                </a:ext>
                <a:ext uri="{FF2B5EF4-FFF2-40B4-BE49-F238E27FC236}">
                  <a16:creationId xmlns:a16="http://schemas.microsoft.com/office/drawing/2014/main" id="{00000000-0008-0000-0400-000038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xdr:row>
          <xdr:rowOff>171450</xdr:rowOff>
        </xdr:from>
        <xdr:to>
          <xdr:col>8</xdr:col>
          <xdr:colOff>2971800</xdr:colOff>
          <xdr:row>11</xdr:row>
          <xdr:rowOff>428625</xdr:rowOff>
        </xdr:to>
        <xdr:sp macro="" textlink="">
          <xdr:nvSpPr>
            <xdr:cNvPr id="20537" name="Scroll Bar 57" hidden="1">
              <a:extLst>
                <a:ext uri="{63B3BB69-23CF-44E3-9099-C40C66FF867C}">
                  <a14:compatExt spid="_x0000_s20537"/>
                </a:ext>
                <a:ext uri="{FF2B5EF4-FFF2-40B4-BE49-F238E27FC236}">
                  <a16:creationId xmlns:a16="http://schemas.microsoft.com/office/drawing/2014/main" id="{00000000-0008-0000-0400-000039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xdr:row>
          <xdr:rowOff>171450</xdr:rowOff>
        </xdr:from>
        <xdr:to>
          <xdr:col>8</xdr:col>
          <xdr:colOff>2971800</xdr:colOff>
          <xdr:row>12</xdr:row>
          <xdr:rowOff>428625</xdr:rowOff>
        </xdr:to>
        <xdr:sp macro="" textlink="">
          <xdr:nvSpPr>
            <xdr:cNvPr id="20538" name="Scroll Bar 58" hidden="1">
              <a:extLst>
                <a:ext uri="{63B3BB69-23CF-44E3-9099-C40C66FF867C}">
                  <a14:compatExt spid="_x0000_s20538"/>
                </a:ext>
                <a:ext uri="{FF2B5EF4-FFF2-40B4-BE49-F238E27FC236}">
                  <a16:creationId xmlns:a16="http://schemas.microsoft.com/office/drawing/2014/main" id="{00000000-0008-0000-0400-00003A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171450</xdr:rowOff>
        </xdr:from>
        <xdr:to>
          <xdr:col>8</xdr:col>
          <xdr:colOff>2971800</xdr:colOff>
          <xdr:row>13</xdr:row>
          <xdr:rowOff>428625</xdr:rowOff>
        </xdr:to>
        <xdr:sp macro="" textlink="">
          <xdr:nvSpPr>
            <xdr:cNvPr id="20539" name="Scroll Bar 59" hidden="1">
              <a:extLst>
                <a:ext uri="{63B3BB69-23CF-44E3-9099-C40C66FF867C}">
                  <a14:compatExt spid="_x0000_s20539"/>
                </a:ext>
                <a:ext uri="{FF2B5EF4-FFF2-40B4-BE49-F238E27FC236}">
                  <a16:creationId xmlns:a16="http://schemas.microsoft.com/office/drawing/2014/main" id="{00000000-0008-0000-0400-00003B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15</xdr:row>
          <xdr:rowOff>171450</xdr:rowOff>
        </xdr:from>
        <xdr:to>
          <xdr:col>8</xdr:col>
          <xdr:colOff>2971800</xdr:colOff>
          <xdr:row>15</xdr:row>
          <xdr:rowOff>428625</xdr:rowOff>
        </xdr:to>
        <xdr:sp macro="" textlink="">
          <xdr:nvSpPr>
            <xdr:cNvPr id="20540" name="Scroll Bar 60" hidden="1">
              <a:extLst>
                <a:ext uri="{63B3BB69-23CF-44E3-9099-C40C66FF867C}">
                  <a14:compatExt spid="_x0000_s20540"/>
                </a:ext>
                <a:ext uri="{FF2B5EF4-FFF2-40B4-BE49-F238E27FC236}">
                  <a16:creationId xmlns:a16="http://schemas.microsoft.com/office/drawing/2014/main" id="{00000000-0008-0000-0400-00003C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16</xdr:row>
          <xdr:rowOff>171450</xdr:rowOff>
        </xdr:from>
        <xdr:to>
          <xdr:col>8</xdr:col>
          <xdr:colOff>2971800</xdr:colOff>
          <xdr:row>16</xdr:row>
          <xdr:rowOff>428625</xdr:rowOff>
        </xdr:to>
        <xdr:sp macro="" textlink="">
          <xdr:nvSpPr>
            <xdr:cNvPr id="20541" name="Scroll Bar 61" hidden="1">
              <a:extLst>
                <a:ext uri="{63B3BB69-23CF-44E3-9099-C40C66FF867C}">
                  <a14:compatExt spid="_x0000_s20541"/>
                </a:ext>
                <a:ext uri="{FF2B5EF4-FFF2-40B4-BE49-F238E27FC236}">
                  <a16:creationId xmlns:a16="http://schemas.microsoft.com/office/drawing/2014/main" id="{00000000-0008-0000-0400-00003D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17</xdr:row>
          <xdr:rowOff>171450</xdr:rowOff>
        </xdr:from>
        <xdr:to>
          <xdr:col>8</xdr:col>
          <xdr:colOff>2971800</xdr:colOff>
          <xdr:row>17</xdr:row>
          <xdr:rowOff>428625</xdr:rowOff>
        </xdr:to>
        <xdr:sp macro="" textlink="">
          <xdr:nvSpPr>
            <xdr:cNvPr id="20542" name="Scroll Bar 62" hidden="1">
              <a:extLst>
                <a:ext uri="{63B3BB69-23CF-44E3-9099-C40C66FF867C}">
                  <a14:compatExt spid="_x0000_s20542"/>
                </a:ext>
                <a:ext uri="{FF2B5EF4-FFF2-40B4-BE49-F238E27FC236}">
                  <a16:creationId xmlns:a16="http://schemas.microsoft.com/office/drawing/2014/main" id="{00000000-0008-0000-0400-00003E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18</xdr:row>
          <xdr:rowOff>171450</xdr:rowOff>
        </xdr:from>
        <xdr:to>
          <xdr:col>8</xdr:col>
          <xdr:colOff>2971800</xdr:colOff>
          <xdr:row>18</xdr:row>
          <xdr:rowOff>428625</xdr:rowOff>
        </xdr:to>
        <xdr:sp macro="" textlink="">
          <xdr:nvSpPr>
            <xdr:cNvPr id="20543" name="Scroll Bar 63" hidden="1">
              <a:extLst>
                <a:ext uri="{63B3BB69-23CF-44E3-9099-C40C66FF867C}">
                  <a14:compatExt spid="_x0000_s20543"/>
                </a:ext>
                <a:ext uri="{FF2B5EF4-FFF2-40B4-BE49-F238E27FC236}">
                  <a16:creationId xmlns:a16="http://schemas.microsoft.com/office/drawing/2014/main" id="{00000000-0008-0000-0400-00003F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21</xdr:row>
          <xdr:rowOff>171450</xdr:rowOff>
        </xdr:from>
        <xdr:to>
          <xdr:col>8</xdr:col>
          <xdr:colOff>2971800</xdr:colOff>
          <xdr:row>21</xdr:row>
          <xdr:rowOff>428625</xdr:rowOff>
        </xdr:to>
        <xdr:sp macro="" textlink="">
          <xdr:nvSpPr>
            <xdr:cNvPr id="20544" name="Scroll Bar 64" hidden="1">
              <a:extLst>
                <a:ext uri="{63B3BB69-23CF-44E3-9099-C40C66FF867C}">
                  <a14:compatExt spid="_x0000_s20544"/>
                </a:ext>
                <a:ext uri="{FF2B5EF4-FFF2-40B4-BE49-F238E27FC236}">
                  <a16:creationId xmlns:a16="http://schemas.microsoft.com/office/drawing/2014/main" id="{00000000-0008-0000-0400-000040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22</xdr:row>
          <xdr:rowOff>171450</xdr:rowOff>
        </xdr:from>
        <xdr:to>
          <xdr:col>8</xdr:col>
          <xdr:colOff>2971800</xdr:colOff>
          <xdr:row>22</xdr:row>
          <xdr:rowOff>428625</xdr:rowOff>
        </xdr:to>
        <xdr:sp macro="" textlink="">
          <xdr:nvSpPr>
            <xdr:cNvPr id="20546" name="Scroll Bar 66" hidden="1">
              <a:extLst>
                <a:ext uri="{63B3BB69-23CF-44E3-9099-C40C66FF867C}">
                  <a14:compatExt spid="_x0000_s20546"/>
                </a:ext>
                <a:ext uri="{FF2B5EF4-FFF2-40B4-BE49-F238E27FC236}">
                  <a16:creationId xmlns:a16="http://schemas.microsoft.com/office/drawing/2014/main" id="{00000000-0008-0000-0400-000042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23</xdr:row>
          <xdr:rowOff>171450</xdr:rowOff>
        </xdr:from>
        <xdr:to>
          <xdr:col>8</xdr:col>
          <xdr:colOff>2971800</xdr:colOff>
          <xdr:row>23</xdr:row>
          <xdr:rowOff>428625</xdr:rowOff>
        </xdr:to>
        <xdr:sp macro="" textlink="">
          <xdr:nvSpPr>
            <xdr:cNvPr id="20547" name="Scroll Bar 67" hidden="1">
              <a:extLst>
                <a:ext uri="{63B3BB69-23CF-44E3-9099-C40C66FF867C}">
                  <a14:compatExt spid="_x0000_s20547"/>
                </a:ext>
                <a:ext uri="{FF2B5EF4-FFF2-40B4-BE49-F238E27FC236}">
                  <a16:creationId xmlns:a16="http://schemas.microsoft.com/office/drawing/2014/main" id="{00000000-0008-0000-0400-000043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24</xdr:row>
          <xdr:rowOff>171450</xdr:rowOff>
        </xdr:from>
        <xdr:to>
          <xdr:col>8</xdr:col>
          <xdr:colOff>2971800</xdr:colOff>
          <xdr:row>24</xdr:row>
          <xdr:rowOff>428625</xdr:rowOff>
        </xdr:to>
        <xdr:sp macro="" textlink="">
          <xdr:nvSpPr>
            <xdr:cNvPr id="20548" name="Scroll Bar 68" hidden="1">
              <a:extLst>
                <a:ext uri="{63B3BB69-23CF-44E3-9099-C40C66FF867C}">
                  <a14:compatExt spid="_x0000_s20548"/>
                </a:ext>
                <a:ext uri="{FF2B5EF4-FFF2-40B4-BE49-F238E27FC236}">
                  <a16:creationId xmlns:a16="http://schemas.microsoft.com/office/drawing/2014/main" id="{00000000-0008-0000-0400-000044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xdr:row>
          <xdr:rowOff>171450</xdr:rowOff>
        </xdr:from>
        <xdr:to>
          <xdr:col>8</xdr:col>
          <xdr:colOff>2971800</xdr:colOff>
          <xdr:row>25</xdr:row>
          <xdr:rowOff>428625</xdr:rowOff>
        </xdr:to>
        <xdr:sp macro="" textlink="">
          <xdr:nvSpPr>
            <xdr:cNvPr id="20549" name="Scroll Bar 69" hidden="1">
              <a:extLst>
                <a:ext uri="{63B3BB69-23CF-44E3-9099-C40C66FF867C}">
                  <a14:compatExt spid="_x0000_s20549"/>
                </a:ext>
                <a:ext uri="{FF2B5EF4-FFF2-40B4-BE49-F238E27FC236}">
                  <a16:creationId xmlns:a16="http://schemas.microsoft.com/office/drawing/2014/main" id="{00000000-0008-0000-0400-000045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27</xdr:row>
          <xdr:rowOff>171450</xdr:rowOff>
        </xdr:from>
        <xdr:to>
          <xdr:col>8</xdr:col>
          <xdr:colOff>2971800</xdr:colOff>
          <xdr:row>27</xdr:row>
          <xdr:rowOff>428625</xdr:rowOff>
        </xdr:to>
        <xdr:sp macro="" textlink="">
          <xdr:nvSpPr>
            <xdr:cNvPr id="20551" name="Scroll Bar 71" hidden="1">
              <a:extLst>
                <a:ext uri="{63B3BB69-23CF-44E3-9099-C40C66FF867C}">
                  <a14:compatExt spid="_x0000_s20551"/>
                </a:ext>
                <a:ext uri="{FF2B5EF4-FFF2-40B4-BE49-F238E27FC236}">
                  <a16:creationId xmlns:a16="http://schemas.microsoft.com/office/drawing/2014/main" id="{00000000-0008-0000-0400-000047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219075</xdr:rowOff>
        </xdr:from>
        <xdr:to>
          <xdr:col>8</xdr:col>
          <xdr:colOff>2962275</xdr:colOff>
          <xdr:row>20</xdr:row>
          <xdr:rowOff>485775</xdr:rowOff>
        </xdr:to>
        <xdr:sp macro="" textlink="">
          <xdr:nvSpPr>
            <xdr:cNvPr id="20552" name="Scroll Bar 72" hidden="1">
              <a:extLst>
                <a:ext uri="{63B3BB69-23CF-44E3-9099-C40C66FF867C}">
                  <a14:compatExt spid="_x0000_s20552"/>
                </a:ext>
                <a:ext uri="{FF2B5EF4-FFF2-40B4-BE49-F238E27FC236}">
                  <a16:creationId xmlns:a16="http://schemas.microsoft.com/office/drawing/2014/main" id="{00000000-0008-0000-0400-000048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28</xdr:row>
          <xdr:rowOff>171450</xdr:rowOff>
        </xdr:from>
        <xdr:to>
          <xdr:col>8</xdr:col>
          <xdr:colOff>2971800</xdr:colOff>
          <xdr:row>28</xdr:row>
          <xdr:rowOff>428625</xdr:rowOff>
        </xdr:to>
        <xdr:sp macro="" textlink="">
          <xdr:nvSpPr>
            <xdr:cNvPr id="20553" name="Scroll Bar 73" hidden="1">
              <a:extLst>
                <a:ext uri="{63B3BB69-23CF-44E3-9099-C40C66FF867C}">
                  <a14:compatExt spid="_x0000_s20553"/>
                </a:ext>
                <a:ext uri="{FF2B5EF4-FFF2-40B4-BE49-F238E27FC236}">
                  <a16:creationId xmlns:a16="http://schemas.microsoft.com/office/drawing/2014/main" id="{00000000-0008-0000-0400-000049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28575</xdr:rowOff>
        </xdr:from>
        <xdr:to>
          <xdr:col>8</xdr:col>
          <xdr:colOff>2952750</xdr:colOff>
          <xdr:row>30</xdr:row>
          <xdr:rowOff>285750</xdr:rowOff>
        </xdr:to>
        <xdr:sp macro="" textlink="">
          <xdr:nvSpPr>
            <xdr:cNvPr id="20554" name="Scroll Bar 74" hidden="1">
              <a:extLst>
                <a:ext uri="{63B3BB69-23CF-44E3-9099-C40C66FF867C}">
                  <a14:compatExt spid="_x0000_s20554"/>
                </a:ext>
                <a:ext uri="{FF2B5EF4-FFF2-40B4-BE49-F238E27FC236}">
                  <a16:creationId xmlns:a16="http://schemas.microsoft.com/office/drawing/2014/main" id="{00000000-0008-0000-0400-00004A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31</xdr:row>
          <xdr:rowOff>171450</xdr:rowOff>
        </xdr:from>
        <xdr:to>
          <xdr:col>8</xdr:col>
          <xdr:colOff>2971800</xdr:colOff>
          <xdr:row>31</xdr:row>
          <xdr:rowOff>428625</xdr:rowOff>
        </xdr:to>
        <xdr:sp macro="" textlink="">
          <xdr:nvSpPr>
            <xdr:cNvPr id="20555" name="Scroll Bar 75" hidden="1">
              <a:extLst>
                <a:ext uri="{63B3BB69-23CF-44E3-9099-C40C66FF867C}">
                  <a14:compatExt spid="_x0000_s20555"/>
                </a:ext>
                <a:ext uri="{FF2B5EF4-FFF2-40B4-BE49-F238E27FC236}">
                  <a16:creationId xmlns:a16="http://schemas.microsoft.com/office/drawing/2014/main" id="{00000000-0008-0000-0400-00004B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32</xdr:row>
          <xdr:rowOff>171450</xdr:rowOff>
        </xdr:from>
        <xdr:to>
          <xdr:col>8</xdr:col>
          <xdr:colOff>2971800</xdr:colOff>
          <xdr:row>32</xdr:row>
          <xdr:rowOff>428625</xdr:rowOff>
        </xdr:to>
        <xdr:sp macro="" textlink="">
          <xdr:nvSpPr>
            <xdr:cNvPr id="20556" name="Scroll Bar 76" hidden="1">
              <a:extLst>
                <a:ext uri="{63B3BB69-23CF-44E3-9099-C40C66FF867C}">
                  <a14:compatExt spid="_x0000_s20556"/>
                </a:ext>
                <a:ext uri="{FF2B5EF4-FFF2-40B4-BE49-F238E27FC236}">
                  <a16:creationId xmlns:a16="http://schemas.microsoft.com/office/drawing/2014/main" id="{00000000-0008-0000-0400-00004C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33</xdr:row>
          <xdr:rowOff>28575</xdr:rowOff>
        </xdr:from>
        <xdr:to>
          <xdr:col>8</xdr:col>
          <xdr:colOff>2971800</xdr:colOff>
          <xdr:row>33</xdr:row>
          <xdr:rowOff>285750</xdr:rowOff>
        </xdr:to>
        <xdr:sp macro="" textlink="">
          <xdr:nvSpPr>
            <xdr:cNvPr id="20557" name="Scroll Bar 77" hidden="1">
              <a:extLst>
                <a:ext uri="{63B3BB69-23CF-44E3-9099-C40C66FF867C}">
                  <a14:compatExt spid="_x0000_s20557"/>
                </a:ext>
                <a:ext uri="{FF2B5EF4-FFF2-40B4-BE49-F238E27FC236}">
                  <a16:creationId xmlns:a16="http://schemas.microsoft.com/office/drawing/2014/main" id="{00000000-0008-0000-0400-00004D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41</xdr:row>
          <xdr:rowOff>171450</xdr:rowOff>
        </xdr:from>
        <xdr:to>
          <xdr:col>8</xdr:col>
          <xdr:colOff>2971800</xdr:colOff>
          <xdr:row>41</xdr:row>
          <xdr:rowOff>428625</xdr:rowOff>
        </xdr:to>
        <xdr:sp macro="" textlink="">
          <xdr:nvSpPr>
            <xdr:cNvPr id="20559" name="Scroll Bar 79" hidden="1">
              <a:extLst>
                <a:ext uri="{63B3BB69-23CF-44E3-9099-C40C66FF867C}">
                  <a14:compatExt spid="_x0000_s20559"/>
                </a:ext>
                <a:ext uri="{FF2B5EF4-FFF2-40B4-BE49-F238E27FC236}">
                  <a16:creationId xmlns:a16="http://schemas.microsoft.com/office/drawing/2014/main" id="{00000000-0008-0000-0400-00004F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40</xdr:row>
          <xdr:rowOff>171450</xdr:rowOff>
        </xdr:from>
        <xdr:to>
          <xdr:col>8</xdr:col>
          <xdr:colOff>2971800</xdr:colOff>
          <xdr:row>40</xdr:row>
          <xdr:rowOff>428625</xdr:rowOff>
        </xdr:to>
        <xdr:sp macro="" textlink="">
          <xdr:nvSpPr>
            <xdr:cNvPr id="20560" name="Scroll Bar 80" hidden="1">
              <a:extLst>
                <a:ext uri="{63B3BB69-23CF-44E3-9099-C40C66FF867C}">
                  <a14:compatExt spid="_x0000_s20560"/>
                </a:ext>
                <a:ext uri="{FF2B5EF4-FFF2-40B4-BE49-F238E27FC236}">
                  <a16:creationId xmlns:a16="http://schemas.microsoft.com/office/drawing/2014/main" id="{00000000-0008-0000-0400-000050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39</xdr:row>
          <xdr:rowOff>171450</xdr:rowOff>
        </xdr:from>
        <xdr:to>
          <xdr:col>8</xdr:col>
          <xdr:colOff>2971800</xdr:colOff>
          <xdr:row>39</xdr:row>
          <xdr:rowOff>428625</xdr:rowOff>
        </xdr:to>
        <xdr:sp macro="" textlink="">
          <xdr:nvSpPr>
            <xdr:cNvPr id="20561" name="Scroll Bar 81" hidden="1">
              <a:extLst>
                <a:ext uri="{63B3BB69-23CF-44E3-9099-C40C66FF867C}">
                  <a14:compatExt spid="_x0000_s20561"/>
                </a:ext>
                <a:ext uri="{FF2B5EF4-FFF2-40B4-BE49-F238E27FC236}">
                  <a16:creationId xmlns:a16="http://schemas.microsoft.com/office/drawing/2014/main" id="{00000000-0008-0000-0400-000051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38</xdr:row>
          <xdr:rowOff>171450</xdr:rowOff>
        </xdr:from>
        <xdr:to>
          <xdr:col>8</xdr:col>
          <xdr:colOff>2971800</xdr:colOff>
          <xdr:row>38</xdr:row>
          <xdr:rowOff>428625</xdr:rowOff>
        </xdr:to>
        <xdr:sp macro="" textlink="">
          <xdr:nvSpPr>
            <xdr:cNvPr id="20562" name="Scroll Bar 82" hidden="1">
              <a:extLst>
                <a:ext uri="{63B3BB69-23CF-44E3-9099-C40C66FF867C}">
                  <a14:compatExt spid="_x0000_s20562"/>
                </a:ext>
                <a:ext uri="{FF2B5EF4-FFF2-40B4-BE49-F238E27FC236}">
                  <a16:creationId xmlns:a16="http://schemas.microsoft.com/office/drawing/2014/main" id="{00000000-0008-0000-0400-000052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37</xdr:row>
          <xdr:rowOff>171450</xdr:rowOff>
        </xdr:from>
        <xdr:to>
          <xdr:col>8</xdr:col>
          <xdr:colOff>2971800</xdr:colOff>
          <xdr:row>37</xdr:row>
          <xdr:rowOff>428625</xdr:rowOff>
        </xdr:to>
        <xdr:sp macro="" textlink="">
          <xdr:nvSpPr>
            <xdr:cNvPr id="20563" name="Scroll Bar 83" hidden="1">
              <a:extLst>
                <a:ext uri="{63B3BB69-23CF-44E3-9099-C40C66FF867C}">
                  <a14:compatExt spid="_x0000_s20563"/>
                </a:ext>
                <a:ext uri="{FF2B5EF4-FFF2-40B4-BE49-F238E27FC236}">
                  <a16:creationId xmlns:a16="http://schemas.microsoft.com/office/drawing/2014/main" id="{00000000-0008-0000-0400-000053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36</xdr:row>
          <xdr:rowOff>171450</xdr:rowOff>
        </xdr:from>
        <xdr:to>
          <xdr:col>8</xdr:col>
          <xdr:colOff>2971800</xdr:colOff>
          <xdr:row>36</xdr:row>
          <xdr:rowOff>428625</xdr:rowOff>
        </xdr:to>
        <xdr:sp macro="" textlink="">
          <xdr:nvSpPr>
            <xdr:cNvPr id="20564" name="Scroll Bar 84" hidden="1">
              <a:extLst>
                <a:ext uri="{63B3BB69-23CF-44E3-9099-C40C66FF867C}">
                  <a14:compatExt spid="_x0000_s20564"/>
                </a:ext>
                <a:ext uri="{FF2B5EF4-FFF2-40B4-BE49-F238E27FC236}">
                  <a16:creationId xmlns:a16="http://schemas.microsoft.com/office/drawing/2014/main" id="{00000000-0008-0000-0400-000054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35</xdr:row>
          <xdr:rowOff>171450</xdr:rowOff>
        </xdr:from>
        <xdr:to>
          <xdr:col>8</xdr:col>
          <xdr:colOff>2971800</xdr:colOff>
          <xdr:row>35</xdr:row>
          <xdr:rowOff>428625</xdr:rowOff>
        </xdr:to>
        <xdr:sp macro="" textlink="">
          <xdr:nvSpPr>
            <xdr:cNvPr id="20565" name="Scroll Bar 85" hidden="1">
              <a:extLst>
                <a:ext uri="{63B3BB69-23CF-44E3-9099-C40C66FF867C}">
                  <a14:compatExt spid="_x0000_s20565"/>
                </a:ext>
                <a:ext uri="{FF2B5EF4-FFF2-40B4-BE49-F238E27FC236}">
                  <a16:creationId xmlns:a16="http://schemas.microsoft.com/office/drawing/2014/main" id="{00000000-0008-0000-0400-000055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34</xdr:row>
          <xdr:rowOff>171450</xdr:rowOff>
        </xdr:from>
        <xdr:to>
          <xdr:col>8</xdr:col>
          <xdr:colOff>2971800</xdr:colOff>
          <xdr:row>34</xdr:row>
          <xdr:rowOff>428625</xdr:rowOff>
        </xdr:to>
        <xdr:sp macro="" textlink="">
          <xdr:nvSpPr>
            <xdr:cNvPr id="20566" name="Scroll Bar 86" hidden="1">
              <a:extLst>
                <a:ext uri="{63B3BB69-23CF-44E3-9099-C40C66FF867C}">
                  <a14:compatExt spid="_x0000_s20566"/>
                </a:ext>
                <a:ext uri="{FF2B5EF4-FFF2-40B4-BE49-F238E27FC236}">
                  <a16:creationId xmlns:a16="http://schemas.microsoft.com/office/drawing/2014/main" id="{00000000-0008-0000-0400-000056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219075</xdr:rowOff>
        </xdr:from>
        <xdr:to>
          <xdr:col>8</xdr:col>
          <xdr:colOff>2962275</xdr:colOff>
          <xdr:row>19</xdr:row>
          <xdr:rowOff>485775</xdr:rowOff>
        </xdr:to>
        <xdr:sp macro="" textlink="">
          <xdr:nvSpPr>
            <xdr:cNvPr id="20568" name="Scroll Bar 88" hidden="1">
              <a:extLst>
                <a:ext uri="{63B3BB69-23CF-44E3-9099-C40C66FF867C}">
                  <a14:compatExt spid="_x0000_s20568"/>
                </a:ext>
                <a:ext uri="{FF2B5EF4-FFF2-40B4-BE49-F238E27FC236}">
                  <a16:creationId xmlns:a16="http://schemas.microsoft.com/office/drawing/2014/main" id="{2139E823-389E-AF71-2F18-872BDD4DB539}"/>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1381124</xdr:colOff>
      <xdr:row>0</xdr:row>
      <xdr:rowOff>142875</xdr:rowOff>
    </xdr:from>
    <xdr:to>
      <xdr:col>7</xdr:col>
      <xdr:colOff>2638424</xdr:colOff>
      <xdr:row>2</xdr:row>
      <xdr:rowOff>104775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0658474" y="342900"/>
          <a:ext cx="9439275"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rgbClr val="002060"/>
              </a:solidFill>
            </a:rPr>
            <a:t>Mission</a:t>
          </a:r>
        </a:p>
        <a:p>
          <a:r>
            <a:rPr lang="en-US" sz="1100">
              <a:solidFill>
                <a:srgbClr val="002060"/>
              </a:solidFill>
            </a:rPr>
            <a:t>Penn Psychiatry develops and implements new</a:t>
          </a:r>
          <a:r>
            <a:rPr lang="en-US" sz="1100" baseline="0">
              <a:solidFill>
                <a:srgbClr val="002060"/>
              </a:solidFill>
            </a:rPr>
            <a:t> ideas to understand, prevent and treat disorders of the brain and mind, through innovative research and discoveries, outstanding </a:t>
          </a:r>
          <a:r>
            <a:rPr lang="en-US" sz="1100">
              <a:solidFill>
                <a:srgbClr val="002060"/>
              </a:solidFill>
            </a:rPr>
            <a:t>educational programs, world renowned clinical services, and transformational</a:t>
          </a:r>
          <a:r>
            <a:rPr lang="en-US" sz="1100" baseline="0">
              <a:solidFill>
                <a:srgbClr val="002060"/>
              </a:solidFill>
            </a:rPr>
            <a:t> public health policies.</a:t>
          </a:r>
          <a:endParaRPr lang="en-US" sz="1100">
            <a:solidFill>
              <a:srgbClr val="002060"/>
            </a:solidFill>
          </a:endParaRPr>
        </a:p>
      </xdr:txBody>
    </xdr:sp>
    <xdr:clientData/>
  </xdr:twoCellAnchor>
  <xdr:twoCellAnchor>
    <xdr:from>
      <xdr:col>3</xdr:col>
      <xdr:colOff>438150</xdr:colOff>
      <xdr:row>0</xdr:row>
      <xdr:rowOff>142875</xdr:rowOff>
    </xdr:from>
    <xdr:to>
      <xdr:col>4</xdr:col>
      <xdr:colOff>1247775</xdr:colOff>
      <xdr:row>2</xdr:row>
      <xdr:rowOff>104775</xdr:rowOff>
    </xdr:to>
    <xdr:sp macro="" textlink="">
      <xdr:nvSpPr>
        <xdr:cNvPr id="55" name="TextBox 54">
          <a:extLst>
            <a:ext uri="{FF2B5EF4-FFF2-40B4-BE49-F238E27FC236}">
              <a16:creationId xmlns:a16="http://schemas.microsoft.com/office/drawing/2014/main" id="{00000000-0008-0000-0600-000037000000}"/>
            </a:ext>
          </a:extLst>
        </xdr:cNvPr>
        <xdr:cNvSpPr txBox="1"/>
      </xdr:nvSpPr>
      <xdr:spPr>
        <a:xfrm>
          <a:off x="6315075" y="342900"/>
          <a:ext cx="4210050"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rgbClr val="002060"/>
              </a:solidFill>
            </a:rPr>
            <a:t>Vision</a:t>
          </a:r>
        </a:p>
        <a:p>
          <a:r>
            <a:rPr lang="en-US" sz="1100">
              <a:solidFill>
                <a:srgbClr val="002060"/>
              </a:solidFill>
            </a:rPr>
            <a:t>Promoting health for the brain and mind to transform lives and the world.</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1381124</xdr:colOff>
      <xdr:row>1</xdr:row>
      <xdr:rowOff>142875</xdr:rowOff>
    </xdr:from>
    <xdr:to>
      <xdr:col>11</xdr:col>
      <xdr:colOff>2638424</xdr:colOff>
      <xdr:row>3</xdr:row>
      <xdr:rowOff>104775</xdr:rowOff>
    </xdr:to>
    <xdr:sp macro="" textlink="">
      <xdr:nvSpPr>
        <xdr:cNvPr id="7" name="TextBox 6">
          <a:extLst>
            <a:ext uri="{FF2B5EF4-FFF2-40B4-BE49-F238E27FC236}">
              <a16:creationId xmlns:a16="http://schemas.microsoft.com/office/drawing/2014/main" id="{00000000-0008-0000-0400-000033000000}"/>
            </a:ext>
          </a:extLst>
        </xdr:cNvPr>
        <xdr:cNvSpPr txBox="1"/>
      </xdr:nvSpPr>
      <xdr:spPr>
        <a:xfrm>
          <a:off x="17211674" y="342900"/>
          <a:ext cx="9439275"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rgbClr val="002060"/>
              </a:solidFill>
            </a:rPr>
            <a:t>Mission</a:t>
          </a:r>
        </a:p>
        <a:p>
          <a:r>
            <a:rPr lang="en-US" sz="1100">
              <a:solidFill>
                <a:srgbClr val="002060"/>
              </a:solidFill>
            </a:rPr>
            <a:t>Penn Psychiatry develops and implements new</a:t>
          </a:r>
          <a:r>
            <a:rPr lang="en-US" sz="1100" baseline="0">
              <a:solidFill>
                <a:srgbClr val="002060"/>
              </a:solidFill>
            </a:rPr>
            <a:t> ideas to understand, prevent and treat disorders of the brain and mind, through innovative research and discoveries, outstanding </a:t>
          </a:r>
          <a:r>
            <a:rPr lang="en-US" sz="1100">
              <a:solidFill>
                <a:srgbClr val="002060"/>
              </a:solidFill>
            </a:rPr>
            <a:t>educational programs, world renowned clinical services, and transformational</a:t>
          </a:r>
          <a:r>
            <a:rPr lang="en-US" sz="1100" baseline="0">
              <a:solidFill>
                <a:srgbClr val="002060"/>
              </a:solidFill>
            </a:rPr>
            <a:t> public health policies.</a:t>
          </a:r>
          <a:endParaRPr lang="en-US" sz="1100">
            <a:solidFill>
              <a:srgbClr val="002060"/>
            </a:solidFill>
          </a:endParaRPr>
        </a:p>
      </xdr:txBody>
    </xdr:sp>
    <xdr:clientData/>
  </xdr:twoCellAnchor>
  <xdr:twoCellAnchor>
    <xdr:from>
      <xdr:col>6</xdr:col>
      <xdr:colOff>438150</xdr:colOff>
      <xdr:row>1</xdr:row>
      <xdr:rowOff>142875</xdr:rowOff>
    </xdr:from>
    <xdr:to>
      <xdr:col>7</xdr:col>
      <xdr:colOff>1247775</xdr:colOff>
      <xdr:row>3</xdr:row>
      <xdr:rowOff>104775</xdr:rowOff>
    </xdr:to>
    <xdr:sp macro="" textlink="">
      <xdr:nvSpPr>
        <xdr:cNvPr id="8" name="TextBox 7">
          <a:extLst>
            <a:ext uri="{FF2B5EF4-FFF2-40B4-BE49-F238E27FC236}">
              <a16:creationId xmlns:a16="http://schemas.microsoft.com/office/drawing/2014/main" id="{00000000-0008-0000-0400-000034000000}"/>
            </a:ext>
          </a:extLst>
        </xdr:cNvPr>
        <xdr:cNvSpPr txBox="1"/>
      </xdr:nvSpPr>
      <xdr:spPr>
        <a:xfrm>
          <a:off x="12868275" y="342900"/>
          <a:ext cx="42100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rgbClr val="002060"/>
              </a:solidFill>
            </a:rPr>
            <a:t>Vision</a:t>
          </a:r>
        </a:p>
        <a:p>
          <a:r>
            <a:rPr lang="en-US" sz="1100">
              <a:solidFill>
                <a:srgbClr val="002060"/>
              </a:solidFill>
            </a:rPr>
            <a:t>Promoting health for the brain and mind to transform lives and the world.</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3924300</xdr:colOff>
      <xdr:row>1</xdr:row>
      <xdr:rowOff>1628775</xdr:rowOff>
    </xdr:from>
    <xdr:to>
      <xdr:col>1</xdr:col>
      <xdr:colOff>7936221</xdr:colOff>
      <xdr:row>14</xdr:row>
      <xdr:rowOff>14803</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4325" y="1828800"/>
          <a:ext cx="4011921" cy="44915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TelePsychiatry%20Phase%20One%20Proje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Work Stream Charter"/>
      <sheetName val="Workstream Status"/>
      <sheetName val="Steering Committee Update"/>
      <sheetName val="Project Plan"/>
      <sheetName val="AIR Log"/>
      <sheetName val="Drop Downs"/>
    </sheetNames>
    <sheetDataSet>
      <sheetData sheetId="0" refreshError="1"/>
      <sheetData sheetId="1"/>
      <sheetData sheetId="2"/>
      <sheetData sheetId="3"/>
      <sheetData sheetId="4"/>
      <sheetData sheetId="5"/>
      <sheetData sheetId="6">
        <row r="6">
          <cell r="B6" t="str">
            <v>Action</v>
          </cell>
        </row>
        <row r="11">
          <cell r="B11" t="str">
            <v>At Risk</v>
          </cell>
        </row>
        <row r="12">
          <cell r="B12" t="str">
            <v>Slipping</v>
          </cell>
        </row>
        <row r="13">
          <cell r="B13" t="str">
            <v>On Schedule</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ujar, Ronald C" refreshedDate="43809.516775810182" createdVersion="6" refreshedVersion="6" minRefreshableVersion="3" recordCount="50">
  <cacheSource type="worksheet">
    <worksheetSource ref="F5:H49" sheet="Strategic Matrix"/>
  </cacheSource>
  <cacheFields count="7">
    <cacheField name="% Completion" numFmtId="37">
      <sharedItems containsSemiMixedTypes="0" containsString="0" containsNumber="1" containsInteger="1" minValue="0" maxValue="100"/>
    </cacheField>
    <cacheField name="Status" numFmtId="37">
      <sharedItems count="4">
        <s v="Complete"/>
        <s v="Not Started"/>
        <s v="In Progress"/>
        <s v="Slipping"/>
      </sharedItems>
    </cacheField>
    <cacheField name="Comments" numFmtId="37">
      <sharedItems containsBlank="1"/>
    </cacheField>
    <cacheField name="Budget Amount" numFmtId="5">
      <sharedItems containsNonDate="0" containsString="0" containsBlank="1"/>
    </cacheField>
    <cacheField name="Funded" numFmtId="37">
      <sharedItems containsNonDate="0" containsString="0" containsBlank="1"/>
    </cacheField>
    <cacheField name="Fiscal Year" numFmtId="1">
      <sharedItems containsString="0" containsBlank="1" containsNumber="1" containsInteger="1" minValue="2019" maxValue="2022" count="5">
        <n v="2020"/>
        <n v="2022"/>
        <n v="2019"/>
        <m/>
        <n v="2021"/>
      </sharedItems>
    </cacheField>
    <cacheField name="Fiscal Quarter" numFmtId="37">
      <sharedItems containsBlank="1" count="5">
        <s v="Q2"/>
        <s v="Q4"/>
        <s v="Q3"/>
        <m/>
        <s v="Q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
  <r>
    <n v="100"/>
    <x v="0"/>
    <m/>
    <m/>
    <m/>
    <x v="0"/>
    <x v="0"/>
  </r>
  <r>
    <n v="100"/>
    <x v="0"/>
    <m/>
    <m/>
    <m/>
    <x v="1"/>
    <x v="1"/>
  </r>
  <r>
    <n v="100"/>
    <x v="0"/>
    <m/>
    <m/>
    <m/>
    <x v="2"/>
    <x v="2"/>
  </r>
  <r>
    <n v="100"/>
    <x v="0"/>
    <m/>
    <m/>
    <m/>
    <x v="2"/>
    <x v="0"/>
  </r>
  <r>
    <n v="0"/>
    <x v="1"/>
    <m/>
    <m/>
    <m/>
    <x v="3"/>
    <x v="3"/>
  </r>
  <r>
    <n v="0"/>
    <x v="1"/>
    <m/>
    <m/>
    <m/>
    <x v="3"/>
    <x v="3"/>
  </r>
  <r>
    <n v="0"/>
    <x v="1"/>
    <m/>
    <m/>
    <m/>
    <x v="0"/>
    <x v="4"/>
  </r>
  <r>
    <n v="50"/>
    <x v="2"/>
    <m/>
    <m/>
    <m/>
    <x v="0"/>
    <x v="4"/>
  </r>
  <r>
    <n v="50"/>
    <x v="2"/>
    <m/>
    <m/>
    <m/>
    <x v="4"/>
    <x v="1"/>
  </r>
  <r>
    <n v="50"/>
    <x v="2"/>
    <m/>
    <m/>
    <m/>
    <x v="2"/>
    <x v="0"/>
  </r>
  <r>
    <n v="100"/>
    <x v="0"/>
    <m/>
    <m/>
    <m/>
    <x v="0"/>
    <x v="0"/>
  </r>
  <r>
    <n v="100"/>
    <x v="0"/>
    <m/>
    <m/>
    <m/>
    <x v="0"/>
    <x v="4"/>
  </r>
  <r>
    <n v="100"/>
    <x v="0"/>
    <m/>
    <m/>
    <m/>
    <x v="0"/>
    <x v="4"/>
  </r>
  <r>
    <n v="0"/>
    <x v="1"/>
    <m/>
    <m/>
    <m/>
    <x v="4"/>
    <x v="0"/>
  </r>
  <r>
    <n v="25"/>
    <x v="2"/>
    <m/>
    <m/>
    <m/>
    <x v="4"/>
    <x v="1"/>
  </r>
  <r>
    <n v="100"/>
    <x v="0"/>
    <m/>
    <m/>
    <m/>
    <x v="2"/>
    <x v="0"/>
  </r>
  <r>
    <n v="100"/>
    <x v="0"/>
    <s v="Timing changed to FY '20"/>
    <m/>
    <m/>
    <x v="2"/>
    <x v="0"/>
  </r>
  <r>
    <n v="0"/>
    <x v="1"/>
    <s v="Timing changed to FY '21"/>
    <m/>
    <m/>
    <x v="0"/>
    <x v="0"/>
  </r>
  <r>
    <n v="0"/>
    <x v="1"/>
    <s v="Timing changed to FY '21"/>
    <m/>
    <m/>
    <x v="4"/>
    <x v="0"/>
  </r>
  <r>
    <n v="25"/>
    <x v="2"/>
    <m/>
    <m/>
    <m/>
    <x v="0"/>
    <x v="1"/>
  </r>
  <r>
    <n v="100"/>
    <x v="0"/>
    <m/>
    <m/>
    <m/>
    <x v="0"/>
    <x v="0"/>
  </r>
  <r>
    <n v="100"/>
    <x v="0"/>
    <m/>
    <m/>
    <m/>
    <x v="0"/>
    <x v="2"/>
  </r>
  <r>
    <n v="5"/>
    <x v="2"/>
    <m/>
    <m/>
    <m/>
    <x v="2"/>
    <x v="2"/>
  </r>
  <r>
    <n v="100"/>
    <x v="2"/>
    <m/>
    <m/>
    <m/>
    <x v="2"/>
    <x v="1"/>
  </r>
  <r>
    <n v="100"/>
    <x v="2"/>
    <m/>
    <m/>
    <m/>
    <x v="0"/>
    <x v="1"/>
  </r>
  <r>
    <n v="100"/>
    <x v="2"/>
    <m/>
    <m/>
    <m/>
    <x v="3"/>
    <x v="3"/>
  </r>
  <r>
    <n v="0"/>
    <x v="1"/>
    <m/>
    <m/>
    <m/>
    <x v="3"/>
    <x v="3"/>
  </r>
  <r>
    <n v="100"/>
    <x v="0"/>
    <m/>
    <m/>
    <m/>
    <x v="3"/>
    <x v="3"/>
  </r>
  <r>
    <n v="0"/>
    <x v="1"/>
    <s v="Check"/>
    <m/>
    <m/>
    <x v="0"/>
    <x v="4"/>
  </r>
  <r>
    <n v="0"/>
    <x v="1"/>
    <m/>
    <m/>
    <m/>
    <x v="3"/>
    <x v="3"/>
  </r>
  <r>
    <n v="50"/>
    <x v="2"/>
    <m/>
    <m/>
    <m/>
    <x v="3"/>
    <x v="3"/>
  </r>
  <r>
    <n v="0"/>
    <x v="1"/>
    <m/>
    <m/>
    <m/>
    <x v="0"/>
    <x v="1"/>
  </r>
  <r>
    <n v="0"/>
    <x v="1"/>
    <m/>
    <m/>
    <m/>
    <x v="3"/>
    <x v="3"/>
  </r>
  <r>
    <n v="50"/>
    <x v="2"/>
    <m/>
    <m/>
    <m/>
    <x v="0"/>
    <x v="1"/>
  </r>
  <r>
    <n v="30"/>
    <x v="1"/>
    <m/>
    <m/>
    <m/>
    <x v="0"/>
    <x v="2"/>
  </r>
  <r>
    <n v="0"/>
    <x v="3"/>
    <m/>
    <m/>
    <m/>
    <x v="0"/>
    <x v="2"/>
  </r>
  <r>
    <n v="50"/>
    <x v="2"/>
    <m/>
    <m/>
    <m/>
    <x v="4"/>
    <x v="4"/>
  </r>
  <r>
    <n v="30"/>
    <x v="2"/>
    <m/>
    <m/>
    <m/>
    <x v="3"/>
    <x v="3"/>
  </r>
  <r>
    <n v="20"/>
    <x v="1"/>
    <m/>
    <m/>
    <m/>
    <x v="3"/>
    <x v="3"/>
  </r>
  <r>
    <n v="50"/>
    <x v="2"/>
    <m/>
    <m/>
    <m/>
    <x v="3"/>
    <x v="3"/>
  </r>
  <r>
    <n v="0"/>
    <x v="1"/>
    <m/>
    <m/>
    <m/>
    <x v="3"/>
    <x v="3"/>
  </r>
  <r>
    <n v="10"/>
    <x v="1"/>
    <m/>
    <m/>
    <m/>
    <x v="2"/>
    <x v="1"/>
  </r>
  <r>
    <n v="0"/>
    <x v="1"/>
    <m/>
    <m/>
    <m/>
    <x v="4"/>
    <x v="4"/>
  </r>
  <r>
    <n v="50"/>
    <x v="2"/>
    <m/>
    <m/>
    <m/>
    <x v="2"/>
    <x v="1"/>
  </r>
  <r>
    <n v="0"/>
    <x v="1"/>
    <m/>
    <m/>
    <m/>
    <x v="0"/>
    <x v="0"/>
  </r>
  <r>
    <n v="0"/>
    <x v="1"/>
    <m/>
    <m/>
    <m/>
    <x v="3"/>
    <x v="3"/>
  </r>
  <r>
    <n v="100"/>
    <x v="0"/>
    <m/>
    <m/>
    <m/>
    <x v="2"/>
    <x v="2"/>
  </r>
  <r>
    <n v="0"/>
    <x v="1"/>
    <m/>
    <m/>
    <m/>
    <x v="3"/>
    <x v="3"/>
  </r>
  <r>
    <n v="50"/>
    <x v="2"/>
    <m/>
    <m/>
    <m/>
    <x v="3"/>
    <x v="3"/>
  </r>
  <r>
    <n v="0"/>
    <x v="1"/>
    <m/>
    <m/>
    <m/>
    <x v="4"/>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F22" firstHeaderRow="1" firstDataRow="2" firstDataCol="1"/>
  <pivotFields count="7">
    <pivotField numFmtId="37" showAll="0" defaultSubtotal="0"/>
    <pivotField axis="axisCol" dataField="1" showAll="0">
      <items count="5">
        <item x="0"/>
        <item x="2"/>
        <item x="1"/>
        <item x="3"/>
        <item t="default"/>
      </items>
    </pivotField>
    <pivotField showAll="0"/>
    <pivotField showAll="0"/>
    <pivotField showAll="0"/>
    <pivotField axis="axisRow" showAll="0">
      <items count="6">
        <item x="2"/>
        <item x="0"/>
        <item x="4"/>
        <item x="1"/>
        <item x="3"/>
        <item t="default"/>
      </items>
    </pivotField>
    <pivotField axis="axisRow" showAll="0">
      <items count="6">
        <item x="4"/>
        <item x="0"/>
        <item x="2"/>
        <item x="1"/>
        <item x="3"/>
        <item t="default"/>
      </items>
    </pivotField>
  </pivotFields>
  <rowFields count="2">
    <field x="5"/>
    <field x="6"/>
  </rowFields>
  <rowItems count="18">
    <i>
      <x/>
    </i>
    <i r="1">
      <x v="1"/>
    </i>
    <i r="1">
      <x v="2"/>
    </i>
    <i r="1">
      <x v="3"/>
    </i>
    <i>
      <x v="1"/>
    </i>
    <i r="1">
      <x/>
    </i>
    <i r="1">
      <x v="1"/>
    </i>
    <i r="1">
      <x v="2"/>
    </i>
    <i r="1">
      <x v="3"/>
    </i>
    <i>
      <x v="2"/>
    </i>
    <i r="1">
      <x/>
    </i>
    <i r="1">
      <x v="1"/>
    </i>
    <i r="1">
      <x v="3"/>
    </i>
    <i>
      <x v="3"/>
    </i>
    <i r="1">
      <x v="3"/>
    </i>
    <i>
      <x v="4"/>
    </i>
    <i r="1">
      <x v="4"/>
    </i>
    <i t="grand">
      <x/>
    </i>
  </rowItems>
  <colFields count="1">
    <field x="1"/>
  </colFields>
  <colItems count="5">
    <i>
      <x/>
    </i>
    <i>
      <x v="1"/>
    </i>
    <i>
      <x v="2"/>
    </i>
    <i>
      <x v="3"/>
    </i>
    <i t="grand">
      <x/>
    </i>
  </colItems>
  <dataFields count="1">
    <dataField name="Count of Status"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4"/>
  <sheetViews>
    <sheetView showGridLines="0" topLeftCell="B1" zoomScale="120" zoomScaleNormal="120" workbookViewId="0">
      <selection activeCell="B1" sqref="B1"/>
    </sheetView>
  </sheetViews>
  <sheetFormatPr defaultRowHeight="15.75" x14ac:dyDescent="0.25"/>
  <cols>
    <col min="1" max="1" width="3" style="7" customWidth="1"/>
    <col min="2" max="2" width="174.28515625" style="7" customWidth="1"/>
    <col min="3" max="3" width="29.5703125" style="7" customWidth="1"/>
    <col min="4" max="5" width="29.5703125" style="12" customWidth="1"/>
    <col min="6" max="16384" width="9.140625" style="7"/>
  </cols>
  <sheetData>
    <row r="1" spans="2:19" ht="26.25" customHeight="1" x14ac:dyDescent="0.25">
      <c r="B1" s="11"/>
      <c r="C1" s="11"/>
    </row>
    <row r="2" spans="2:19" s="9" customFormat="1" ht="164.25" customHeight="1" x14ac:dyDescent="0.25">
      <c r="B2" s="13"/>
      <c r="C2" s="14"/>
      <c r="D2" s="15"/>
      <c r="E2" s="15"/>
    </row>
    <row r="3" spans="2:19" s="9" customFormat="1" ht="36.75" customHeight="1" x14ac:dyDescent="0.25">
      <c r="B3" s="16"/>
      <c r="C3" s="14"/>
      <c r="D3" s="15"/>
      <c r="E3" s="15"/>
    </row>
    <row r="4" spans="2:19" s="20" customFormat="1" ht="33.75" x14ac:dyDescent="0.5">
      <c r="B4" s="17" t="s">
        <v>214</v>
      </c>
      <c r="C4" s="18"/>
      <c r="D4" s="19"/>
      <c r="E4" s="19"/>
      <c r="H4"/>
      <c r="I4"/>
      <c r="J4"/>
      <c r="K4"/>
      <c r="L4"/>
      <c r="M4"/>
      <c r="N4"/>
      <c r="O4"/>
      <c r="P4"/>
      <c r="Q4"/>
      <c r="R4"/>
      <c r="S4"/>
    </row>
    <row r="5" spans="2:19" ht="23.25" x14ac:dyDescent="0.25">
      <c r="B5" s="21" t="s">
        <v>389</v>
      </c>
      <c r="H5"/>
      <c r="I5"/>
      <c r="J5"/>
      <c r="K5"/>
      <c r="L5"/>
      <c r="M5"/>
      <c r="N5"/>
      <c r="O5"/>
      <c r="P5"/>
      <c r="Q5"/>
      <c r="R5"/>
      <c r="S5"/>
    </row>
    <row r="6" spans="2:19" x14ac:dyDescent="0.25">
      <c r="B6" s="95">
        <v>45089</v>
      </c>
      <c r="H6"/>
      <c r="I6"/>
      <c r="J6"/>
      <c r="K6"/>
      <c r="L6"/>
      <c r="M6"/>
      <c r="N6"/>
      <c r="O6"/>
      <c r="P6"/>
      <c r="Q6"/>
      <c r="R6"/>
      <c r="S6"/>
    </row>
    <row r="7" spans="2:19" x14ac:dyDescent="0.25">
      <c r="B7" s="29"/>
      <c r="H7"/>
      <c r="I7"/>
      <c r="J7"/>
      <c r="K7"/>
      <c r="L7"/>
      <c r="M7"/>
      <c r="N7"/>
      <c r="O7"/>
      <c r="P7"/>
      <c r="Q7"/>
      <c r="R7"/>
      <c r="S7"/>
    </row>
    <row r="8" spans="2:19" x14ac:dyDescent="0.25">
      <c r="B8" s="96" t="s">
        <v>379</v>
      </c>
      <c r="H8"/>
      <c r="I8"/>
      <c r="J8"/>
      <c r="K8"/>
      <c r="L8"/>
      <c r="M8"/>
      <c r="N8"/>
      <c r="O8"/>
      <c r="P8"/>
      <c r="Q8"/>
      <c r="R8"/>
      <c r="S8"/>
    </row>
    <row r="9" spans="2:19" x14ac:dyDescent="0.25">
      <c r="B9" s="29" t="s">
        <v>377</v>
      </c>
      <c r="H9"/>
      <c r="I9"/>
      <c r="J9"/>
      <c r="K9"/>
      <c r="L9"/>
      <c r="M9"/>
      <c r="N9"/>
      <c r="O9"/>
      <c r="P9"/>
      <c r="Q9"/>
      <c r="R9"/>
      <c r="S9"/>
    </row>
    <row r="10" spans="2:19" x14ac:dyDescent="0.25">
      <c r="B10" s="29"/>
      <c r="H10"/>
      <c r="I10"/>
      <c r="J10"/>
      <c r="K10"/>
      <c r="L10"/>
      <c r="M10"/>
      <c r="N10"/>
      <c r="O10"/>
      <c r="P10"/>
      <c r="Q10"/>
      <c r="R10"/>
      <c r="S10"/>
    </row>
    <row r="11" spans="2:19" x14ac:dyDescent="0.25">
      <c r="B11" s="96" t="s">
        <v>378</v>
      </c>
      <c r="H11"/>
      <c r="I11"/>
      <c r="J11"/>
      <c r="K11"/>
      <c r="L11"/>
      <c r="M11"/>
      <c r="N11"/>
      <c r="O11"/>
      <c r="P11"/>
      <c r="Q11"/>
      <c r="R11"/>
      <c r="S11"/>
    </row>
    <row r="12" spans="2:19" ht="31.5" x14ac:dyDescent="0.25">
      <c r="B12" s="29" t="s">
        <v>145</v>
      </c>
      <c r="H12"/>
      <c r="I12"/>
      <c r="J12"/>
      <c r="K12"/>
      <c r="L12"/>
      <c r="M12"/>
      <c r="N12"/>
      <c r="O12"/>
      <c r="P12"/>
      <c r="Q12"/>
      <c r="R12"/>
      <c r="S12"/>
    </row>
    <row r="13" spans="2:19" x14ac:dyDescent="0.25">
      <c r="H13"/>
      <c r="I13"/>
      <c r="J13"/>
      <c r="K13"/>
      <c r="L13"/>
      <c r="M13"/>
      <c r="N13"/>
      <c r="O13"/>
      <c r="P13"/>
      <c r="Q13"/>
      <c r="R13"/>
      <c r="S13"/>
    </row>
    <row r="14" spans="2:19" x14ac:dyDescent="0.25">
      <c r="H14"/>
      <c r="I14"/>
      <c r="J14"/>
      <c r="K14"/>
      <c r="L14"/>
      <c r="M14"/>
      <c r="N14"/>
      <c r="O14"/>
      <c r="P14"/>
      <c r="Q14"/>
      <c r="R14"/>
      <c r="S14"/>
    </row>
    <row r="15" spans="2:19" x14ac:dyDescent="0.25">
      <c r="H15"/>
      <c r="I15"/>
      <c r="J15"/>
      <c r="K15"/>
      <c r="L15"/>
      <c r="M15"/>
      <c r="N15"/>
      <c r="O15"/>
      <c r="P15"/>
      <c r="Q15"/>
      <c r="R15"/>
      <c r="S15"/>
    </row>
    <row r="16" spans="2:19" x14ac:dyDescent="0.25">
      <c r="H16"/>
      <c r="I16"/>
      <c r="J16"/>
      <c r="K16"/>
      <c r="L16"/>
      <c r="M16"/>
      <c r="N16"/>
      <c r="O16"/>
      <c r="P16"/>
      <c r="Q16"/>
      <c r="R16"/>
      <c r="S16"/>
    </row>
    <row r="17" spans="8:19" x14ac:dyDescent="0.25">
      <c r="H17"/>
      <c r="I17"/>
      <c r="J17"/>
      <c r="K17"/>
      <c r="L17"/>
      <c r="M17"/>
      <c r="N17"/>
      <c r="O17"/>
      <c r="P17"/>
      <c r="Q17"/>
      <c r="R17"/>
      <c r="S17"/>
    </row>
    <row r="18" spans="8:19" x14ac:dyDescent="0.25">
      <c r="H18"/>
      <c r="I18"/>
      <c r="J18"/>
      <c r="K18"/>
      <c r="L18"/>
      <c r="M18"/>
      <c r="N18"/>
      <c r="O18"/>
      <c r="P18"/>
      <c r="Q18"/>
      <c r="R18"/>
      <c r="S18"/>
    </row>
    <row r="19" spans="8:19" x14ac:dyDescent="0.25">
      <c r="H19"/>
      <c r="I19"/>
      <c r="J19"/>
      <c r="K19"/>
      <c r="L19"/>
      <c r="M19"/>
      <c r="N19"/>
      <c r="O19"/>
      <c r="P19"/>
      <c r="Q19"/>
      <c r="R19"/>
      <c r="S19"/>
    </row>
    <row r="20" spans="8:19" x14ac:dyDescent="0.25">
      <c r="H20"/>
      <c r="I20"/>
      <c r="J20"/>
      <c r="K20"/>
      <c r="L20"/>
      <c r="M20"/>
      <c r="N20"/>
      <c r="O20"/>
      <c r="P20"/>
      <c r="Q20"/>
      <c r="R20"/>
      <c r="S20"/>
    </row>
    <row r="21" spans="8:19" x14ac:dyDescent="0.25">
      <c r="H21"/>
      <c r="I21"/>
      <c r="J21"/>
      <c r="K21"/>
      <c r="L21"/>
      <c r="M21"/>
      <c r="N21"/>
      <c r="O21"/>
      <c r="P21"/>
      <c r="Q21"/>
      <c r="R21"/>
      <c r="S21"/>
    </row>
    <row r="22" spans="8:19" x14ac:dyDescent="0.25">
      <c r="H22"/>
      <c r="I22"/>
      <c r="J22"/>
      <c r="K22"/>
      <c r="L22"/>
      <c r="M22"/>
      <c r="N22"/>
      <c r="O22"/>
      <c r="P22"/>
      <c r="Q22"/>
      <c r="R22"/>
      <c r="S22"/>
    </row>
    <row r="23" spans="8:19" x14ac:dyDescent="0.25">
      <c r="H23"/>
      <c r="I23"/>
      <c r="J23"/>
      <c r="K23"/>
      <c r="L23"/>
      <c r="M23"/>
      <c r="N23"/>
      <c r="O23"/>
      <c r="P23"/>
      <c r="Q23"/>
      <c r="R23"/>
      <c r="S23"/>
    </row>
    <row r="24" spans="8:19" x14ac:dyDescent="0.25">
      <c r="H24"/>
      <c r="I24"/>
      <c r="J24"/>
      <c r="K24"/>
      <c r="L24"/>
      <c r="M24"/>
      <c r="N24"/>
      <c r="O24"/>
      <c r="P24"/>
      <c r="Q24"/>
      <c r="R24"/>
      <c r="S24"/>
    </row>
    <row r="25" spans="8:19" x14ac:dyDescent="0.25">
      <c r="H25"/>
      <c r="I25"/>
      <c r="J25"/>
      <c r="K25"/>
      <c r="L25"/>
      <c r="M25"/>
      <c r="N25"/>
      <c r="O25"/>
      <c r="P25"/>
      <c r="Q25"/>
      <c r="R25"/>
      <c r="S25"/>
    </row>
    <row r="26" spans="8:19" x14ac:dyDescent="0.25">
      <c r="H26"/>
      <c r="I26"/>
      <c r="J26"/>
      <c r="K26"/>
      <c r="L26"/>
      <c r="M26"/>
      <c r="N26"/>
      <c r="O26"/>
      <c r="P26"/>
      <c r="Q26"/>
      <c r="R26"/>
      <c r="S26"/>
    </row>
    <row r="27" spans="8:19" x14ac:dyDescent="0.25">
      <c r="H27"/>
      <c r="I27"/>
      <c r="J27"/>
      <c r="K27"/>
      <c r="L27"/>
      <c r="M27"/>
      <c r="N27"/>
      <c r="O27"/>
      <c r="P27"/>
      <c r="Q27"/>
      <c r="R27"/>
      <c r="S27"/>
    </row>
    <row r="28" spans="8:19" x14ac:dyDescent="0.25">
      <c r="H28"/>
      <c r="I28"/>
      <c r="J28"/>
      <c r="K28"/>
      <c r="L28"/>
      <c r="M28"/>
      <c r="N28"/>
      <c r="O28"/>
      <c r="P28"/>
      <c r="Q28"/>
      <c r="R28"/>
      <c r="S28"/>
    </row>
    <row r="29" spans="8:19" x14ac:dyDescent="0.25">
      <c r="H29"/>
      <c r="I29"/>
      <c r="J29"/>
      <c r="K29"/>
      <c r="L29"/>
      <c r="M29"/>
      <c r="N29"/>
      <c r="O29"/>
      <c r="P29"/>
      <c r="Q29"/>
      <c r="R29"/>
      <c r="S29"/>
    </row>
    <row r="30" spans="8:19" x14ac:dyDescent="0.25">
      <c r="H30"/>
      <c r="I30"/>
      <c r="J30"/>
      <c r="K30"/>
      <c r="L30"/>
      <c r="M30"/>
      <c r="N30"/>
      <c r="O30"/>
      <c r="P30"/>
      <c r="Q30"/>
      <c r="R30"/>
      <c r="S30"/>
    </row>
    <row r="31" spans="8:19" x14ac:dyDescent="0.25">
      <c r="H31"/>
      <c r="I31"/>
      <c r="J31"/>
      <c r="K31"/>
      <c r="L31"/>
      <c r="M31"/>
      <c r="N31"/>
      <c r="O31"/>
      <c r="P31"/>
      <c r="Q31"/>
      <c r="R31"/>
      <c r="S31"/>
    </row>
    <row r="32" spans="8:19" x14ac:dyDescent="0.25">
      <c r="H32"/>
      <c r="I32"/>
      <c r="J32"/>
      <c r="K32"/>
      <c r="L32"/>
      <c r="M32"/>
      <c r="N32"/>
      <c r="O32"/>
      <c r="P32"/>
      <c r="Q32"/>
      <c r="R32"/>
      <c r="S32"/>
    </row>
    <row r="33" spans="8:19" x14ac:dyDescent="0.25">
      <c r="H33"/>
      <c r="I33"/>
      <c r="J33"/>
      <c r="K33"/>
      <c r="L33"/>
      <c r="M33"/>
      <c r="N33"/>
      <c r="O33"/>
      <c r="P33"/>
      <c r="Q33"/>
      <c r="R33"/>
      <c r="S33"/>
    </row>
    <row r="34" spans="8:19" x14ac:dyDescent="0.25">
      <c r="H34"/>
      <c r="I34"/>
      <c r="J34"/>
      <c r="K34"/>
      <c r="L34"/>
      <c r="M34"/>
      <c r="N34"/>
      <c r="O34"/>
      <c r="P34"/>
      <c r="Q34"/>
      <c r="R34"/>
      <c r="S34"/>
    </row>
  </sheetData>
  <pageMargins left="0.7" right="0.7" top="0.75" bottom="0.75" header="0.3" footer="0.3"/>
  <pageSetup scale="6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sqref="A1:A6"/>
    </sheetView>
  </sheetViews>
  <sheetFormatPr defaultRowHeight="15" x14ac:dyDescent="0.25"/>
  <cols>
    <col min="1" max="1" width="43.7109375" customWidth="1"/>
  </cols>
  <sheetData>
    <row r="1" spans="1:1" x14ac:dyDescent="0.25">
      <c r="A1" t="s">
        <v>174</v>
      </c>
    </row>
    <row r="2" spans="1:1" x14ac:dyDescent="0.25">
      <c r="A2" t="s">
        <v>472</v>
      </c>
    </row>
    <row r="3" spans="1:1" x14ac:dyDescent="0.25">
      <c r="A3" t="s">
        <v>175</v>
      </c>
    </row>
    <row r="4" spans="1:1" x14ac:dyDescent="0.25">
      <c r="A4" t="s">
        <v>176</v>
      </c>
    </row>
    <row r="5" spans="1:1" x14ac:dyDescent="0.25">
      <c r="A5" t="s">
        <v>177</v>
      </c>
    </row>
    <row r="6" spans="1:1" x14ac:dyDescent="0.25">
      <c r="A6" t="s">
        <v>178</v>
      </c>
    </row>
    <row r="8" spans="1:1" x14ac:dyDescent="0.25">
      <c r="A8" t="s">
        <v>396</v>
      </c>
    </row>
    <row r="9" spans="1:1" x14ac:dyDescent="0.25">
      <c r="A9" t="s">
        <v>397</v>
      </c>
    </row>
    <row r="10" spans="1:1" x14ac:dyDescent="0.25">
      <c r="A10" t="s">
        <v>398</v>
      </c>
    </row>
    <row r="11" spans="1:1" x14ac:dyDescent="0.25">
      <c r="A11" t="s">
        <v>399</v>
      </c>
    </row>
    <row r="12" spans="1:1" x14ac:dyDescent="0.25">
      <c r="A12" t="s">
        <v>400</v>
      </c>
    </row>
    <row r="13" spans="1:1" x14ac:dyDescent="0.25">
      <c r="A13" t="s">
        <v>401</v>
      </c>
    </row>
    <row r="14" spans="1:1" x14ac:dyDescent="0.25">
      <c r="A14" t="s">
        <v>402</v>
      </c>
    </row>
    <row r="15" spans="1:1" x14ac:dyDescent="0.25">
      <c r="A15" t="s">
        <v>403</v>
      </c>
    </row>
    <row r="16" spans="1:1" x14ac:dyDescent="0.25">
      <c r="A16" t="s">
        <v>404</v>
      </c>
    </row>
    <row r="19" spans="1:1" x14ac:dyDescent="0.25">
      <c r="A19" t="s">
        <v>181</v>
      </c>
    </row>
    <row r="20" spans="1:1" x14ac:dyDescent="0.25">
      <c r="A20" t="s">
        <v>182</v>
      </c>
    </row>
    <row r="21" spans="1:1" x14ac:dyDescent="0.25">
      <c r="A21" t="s">
        <v>183</v>
      </c>
    </row>
    <row r="22" spans="1:1" x14ac:dyDescent="0.25">
      <c r="A22" t="s">
        <v>184</v>
      </c>
    </row>
    <row r="25" spans="1:1" x14ac:dyDescent="0.25">
      <c r="A25" s="48" t="s">
        <v>185</v>
      </c>
    </row>
    <row r="27" spans="1:1" x14ac:dyDescent="0.25">
      <c r="A27" t="s">
        <v>186</v>
      </c>
    </row>
    <row r="28" spans="1:1" x14ac:dyDescent="0.25">
      <c r="A28" t="s">
        <v>187</v>
      </c>
    </row>
    <row r="30" spans="1:1" x14ac:dyDescent="0.25">
      <c r="A30" t="s">
        <v>319</v>
      </c>
    </row>
    <row r="31" spans="1:1" x14ac:dyDescent="0.25">
      <c r="A31" t="s">
        <v>320</v>
      </c>
    </row>
    <row r="32" spans="1:1" x14ac:dyDescent="0.25">
      <c r="A32" t="s">
        <v>321</v>
      </c>
    </row>
    <row r="33" spans="1:1" x14ac:dyDescent="0.25">
      <c r="A33" t="s">
        <v>322</v>
      </c>
    </row>
    <row r="36" spans="1:1" x14ac:dyDescent="0.25">
      <c r="A36" t="s">
        <v>385</v>
      </c>
    </row>
    <row r="37" spans="1:1" x14ac:dyDescent="0.25">
      <c r="A37" t="s">
        <v>430</v>
      </c>
    </row>
    <row r="38" spans="1:1" x14ac:dyDescent="0.25">
      <c r="A38" t="s">
        <v>431</v>
      </c>
    </row>
    <row r="39" spans="1:1" x14ac:dyDescent="0.25">
      <c r="A39" t="s">
        <v>432</v>
      </c>
    </row>
    <row r="40" spans="1:1" x14ac:dyDescent="0.25">
      <c r="A40" t="s">
        <v>433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26"/>
  <sheetViews>
    <sheetView showGridLines="0" workbookViewId="0"/>
  </sheetViews>
  <sheetFormatPr defaultColWidth="58.5703125" defaultRowHeight="15" x14ac:dyDescent="0.25"/>
  <cols>
    <col min="1" max="1" width="3.7109375" customWidth="1"/>
    <col min="6" max="17" width="4.140625" customWidth="1"/>
  </cols>
  <sheetData>
    <row r="2" spans="2:17" ht="36" x14ac:dyDescent="0.55000000000000004">
      <c r="B2" s="28" t="s">
        <v>0</v>
      </c>
      <c r="E2" s="10"/>
    </row>
    <row r="3" spans="2:17" ht="28.5" x14ac:dyDescent="0.45">
      <c r="B3" s="27" t="s">
        <v>1</v>
      </c>
      <c r="C3" s="1"/>
      <c r="D3" s="1"/>
      <c r="E3" s="1"/>
      <c r="F3" s="1"/>
      <c r="G3" s="1"/>
      <c r="H3" s="1"/>
      <c r="I3" s="1"/>
      <c r="J3" s="1"/>
      <c r="K3" s="1"/>
      <c r="L3" s="1"/>
      <c r="M3" s="1"/>
      <c r="N3" s="1"/>
      <c r="O3" s="1"/>
      <c r="P3" s="1"/>
      <c r="Q3" s="1"/>
    </row>
    <row r="4" spans="2:17" ht="23.25" x14ac:dyDescent="0.35">
      <c r="B4" s="5" t="s">
        <v>106</v>
      </c>
      <c r="C4" s="1"/>
      <c r="D4" s="1"/>
      <c r="E4" s="1"/>
      <c r="F4" s="1"/>
      <c r="G4" s="1"/>
      <c r="H4" s="1"/>
      <c r="I4" s="1"/>
      <c r="J4" s="1"/>
      <c r="K4" s="1"/>
      <c r="L4" s="1"/>
      <c r="M4" s="1"/>
      <c r="N4" s="1"/>
      <c r="O4" s="1"/>
      <c r="P4" s="1"/>
      <c r="Q4" s="1"/>
    </row>
    <row r="5" spans="2:17" x14ac:dyDescent="0.25">
      <c r="B5" s="1"/>
      <c r="C5" s="1"/>
      <c r="D5" s="1"/>
      <c r="E5" s="1"/>
    </row>
    <row r="6" spans="2:17" s="25" customFormat="1" ht="39" x14ac:dyDescent="0.25">
      <c r="B6" s="24" t="s">
        <v>2</v>
      </c>
      <c r="C6" s="24" t="s">
        <v>3</v>
      </c>
      <c r="D6" s="24" t="s">
        <v>4</v>
      </c>
      <c r="E6" s="24" t="s">
        <v>5</v>
      </c>
      <c r="F6" s="26">
        <v>43647</v>
      </c>
      <c r="G6" s="26">
        <v>43678</v>
      </c>
      <c r="H6" s="26">
        <v>43709</v>
      </c>
      <c r="I6" s="26">
        <v>43739</v>
      </c>
      <c r="J6" s="26">
        <v>43770</v>
      </c>
      <c r="K6" s="26">
        <v>43800</v>
      </c>
      <c r="L6" s="26">
        <v>43831</v>
      </c>
      <c r="M6" s="26">
        <v>43862</v>
      </c>
      <c r="N6" s="26">
        <v>43891</v>
      </c>
      <c r="O6" s="26">
        <v>43922</v>
      </c>
      <c r="P6" s="26">
        <v>43952</v>
      </c>
      <c r="Q6" s="26">
        <v>43983</v>
      </c>
    </row>
    <row r="7" spans="2:17" s="2" customFormat="1" ht="30" x14ac:dyDescent="0.25">
      <c r="B7" s="133" t="s">
        <v>100</v>
      </c>
      <c r="C7" s="3" t="s">
        <v>148</v>
      </c>
      <c r="D7" s="3"/>
      <c r="E7" s="3"/>
      <c r="F7" s="3"/>
      <c r="G7" s="3"/>
      <c r="H7" s="3"/>
      <c r="I7" s="3"/>
      <c r="J7" s="3"/>
      <c r="K7" s="3"/>
      <c r="L7" s="3"/>
      <c r="M7" s="3"/>
      <c r="N7" s="3"/>
      <c r="O7" s="3"/>
      <c r="P7" s="3"/>
      <c r="Q7" s="3"/>
    </row>
    <row r="8" spans="2:17" x14ac:dyDescent="0.25">
      <c r="B8" s="133"/>
      <c r="C8" s="3" t="s">
        <v>7</v>
      </c>
      <c r="D8" s="3"/>
      <c r="E8" s="3"/>
      <c r="F8" s="3"/>
      <c r="G8" s="3"/>
      <c r="H8" s="3"/>
      <c r="I8" s="3"/>
      <c r="J8" s="3"/>
      <c r="K8" s="3"/>
      <c r="L8" s="3"/>
      <c r="M8" s="3"/>
      <c r="N8" s="3"/>
      <c r="O8" s="3"/>
      <c r="P8" s="3"/>
      <c r="Q8" s="3"/>
    </row>
    <row r="9" spans="2:17" ht="30" x14ac:dyDescent="0.25">
      <c r="B9" s="133"/>
      <c r="C9" s="3" t="s">
        <v>8</v>
      </c>
      <c r="D9" s="3"/>
      <c r="E9" s="3"/>
      <c r="F9" s="3"/>
      <c r="G9" s="3"/>
      <c r="H9" s="3"/>
      <c r="I9" s="3"/>
      <c r="J9" s="3"/>
      <c r="K9" s="3"/>
      <c r="L9" s="3"/>
      <c r="M9" s="3"/>
      <c r="N9" s="3"/>
      <c r="O9" s="3"/>
      <c r="P9" s="3"/>
      <c r="Q9" s="3"/>
    </row>
    <row r="10" spans="2:17" ht="30" x14ac:dyDescent="0.25">
      <c r="B10" s="133"/>
      <c r="C10" s="3" t="s">
        <v>9</v>
      </c>
      <c r="D10" s="3"/>
      <c r="E10" s="3"/>
      <c r="F10" s="3"/>
      <c r="G10" s="3"/>
      <c r="H10" s="3"/>
      <c r="I10" s="3"/>
      <c r="J10" s="3"/>
      <c r="K10" s="3"/>
      <c r="L10" s="3"/>
      <c r="M10" s="3"/>
      <c r="N10" s="3"/>
      <c r="O10" s="3"/>
      <c r="P10" s="3"/>
      <c r="Q10" s="3"/>
    </row>
    <row r="11" spans="2:17" ht="30" x14ac:dyDescent="0.25">
      <c r="B11" s="133"/>
      <c r="C11" s="3" t="s">
        <v>10</v>
      </c>
      <c r="D11" s="3"/>
      <c r="E11" s="3"/>
      <c r="F11" s="3"/>
      <c r="G11" s="3"/>
      <c r="H11" s="3"/>
      <c r="I11" s="3"/>
      <c r="J11" s="3"/>
      <c r="K11" s="3"/>
      <c r="L11" s="3"/>
      <c r="M11" s="3"/>
      <c r="N11" s="3"/>
      <c r="O11" s="3"/>
      <c r="P11" s="3"/>
      <c r="Q11" s="3"/>
    </row>
    <row r="12" spans="2:17" ht="45" x14ac:dyDescent="0.25">
      <c r="B12" s="133"/>
      <c r="C12" s="3" t="s">
        <v>11</v>
      </c>
      <c r="D12" s="3"/>
      <c r="E12" s="3"/>
      <c r="F12" s="3"/>
      <c r="G12" s="3"/>
      <c r="H12" s="3"/>
      <c r="I12" s="3"/>
      <c r="J12" s="3"/>
      <c r="K12" s="3"/>
      <c r="L12" s="3"/>
      <c r="M12" s="3"/>
      <c r="N12" s="3"/>
      <c r="O12" s="3"/>
      <c r="P12" s="3"/>
      <c r="Q12" s="3"/>
    </row>
    <row r="13" spans="2:17" ht="45" x14ac:dyDescent="0.25">
      <c r="B13" s="133" t="s">
        <v>101</v>
      </c>
      <c r="C13" s="3" t="s">
        <v>46</v>
      </c>
      <c r="D13" s="3"/>
      <c r="E13" s="3"/>
      <c r="F13" s="3"/>
      <c r="G13" s="3"/>
      <c r="H13" s="3"/>
      <c r="I13" s="3"/>
      <c r="J13" s="3"/>
      <c r="K13" s="3"/>
      <c r="L13" s="3"/>
      <c r="M13" s="3"/>
      <c r="N13" s="3"/>
      <c r="O13" s="3"/>
      <c r="P13" s="3"/>
      <c r="Q13" s="3"/>
    </row>
    <row r="14" spans="2:17" ht="45" x14ac:dyDescent="0.25">
      <c r="B14" s="133"/>
      <c r="C14" s="3" t="s">
        <v>47</v>
      </c>
      <c r="D14" s="3"/>
      <c r="E14" s="3"/>
      <c r="F14" s="3"/>
      <c r="G14" s="3"/>
      <c r="H14" s="3"/>
      <c r="I14" s="3"/>
      <c r="J14" s="3"/>
      <c r="K14" s="3"/>
      <c r="L14" s="3"/>
      <c r="M14" s="3"/>
      <c r="N14" s="3"/>
      <c r="O14" s="3"/>
      <c r="P14" s="3"/>
      <c r="Q14" s="3"/>
    </row>
    <row r="15" spans="2:17" ht="30" x14ac:dyDescent="0.25">
      <c r="B15" s="133"/>
      <c r="C15" s="3" t="s">
        <v>48</v>
      </c>
      <c r="D15" s="3"/>
      <c r="E15" s="3"/>
      <c r="F15" s="3"/>
      <c r="G15" s="3"/>
      <c r="H15" s="3"/>
      <c r="I15" s="3"/>
      <c r="J15" s="3"/>
      <c r="K15" s="3"/>
      <c r="L15" s="3"/>
      <c r="M15" s="3"/>
      <c r="N15" s="3"/>
      <c r="O15" s="3"/>
      <c r="P15" s="3"/>
      <c r="Q15" s="3"/>
    </row>
    <row r="16" spans="2:17" ht="30" x14ac:dyDescent="0.25">
      <c r="B16" s="133"/>
      <c r="C16" s="3" t="s">
        <v>49</v>
      </c>
      <c r="D16" s="3"/>
      <c r="E16" s="3"/>
      <c r="F16" s="3"/>
      <c r="G16" s="3"/>
      <c r="H16" s="3"/>
      <c r="I16" s="3"/>
      <c r="J16" s="3"/>
      <c r="K16" s="3"/>
      <c r="L16" s="3"/>
      <c r="M16" s="3"/>
      <c r="N16" s="3"/>
      <c r="O16" s="3"/>
      <c r="P16" s="3"/>
      <c r="Q16" s="3"/>
    </row>
    <row r="17" spans="2:17" ht="45" x14ac:dyDescent="0.25">
      <c r="B17" s="133"/>
      <c r="C17" s="3" t="s">
        <v>50</v>
      </c>
      <c r="D17" s="3"/>
      <c r="E17" s="3"/>
      <c r="F17" s="3"/>
      <c r="G17" s="3"/>
      <c r="H17" s="3"/>
      <c r="I17" s="3"/>
      <c r="J17" s="3"/>
      <c r="K17" s="3"/>
      <c r="L17" s="3"/>
      <c r="M17" s="3"/>
      <c r="N17" s="3"/>
      <c r="O17" s="3"/>
      <c r="P17" s="3"/>
      <c r="Q17" s="3"/>
    </row>
    <row r="18" spans="2:17" ht="30" x14ac:dyDescent="0.25">
      <c r="B18" s="133"/>
      <c r="C18" s="3" t="s">
        <v>51</v>
      </c>
      <c r="D18" s="3"/>
      <c r="E18" s="3"/>
      <c r="F18" s="3"/>
      <c r="G18" s="3"/>
      <c r="H18" s="3"/>
      <c r="I18" s="3"/>
      <c r="J18" s="3"/>
      <c r="K18" s="3"/>
      <c r="L18" s="3"/>
      <c r="M18" s="3"/>
      <c r="N18" s="3"/>
      <c r="O18" s="3"/>
      <c r="P18" s="3"/>
      <c r="Q18" s="3"/>
    </row>
    <row r="19" spans="2:17" ht="45" x14ac:dyDescent="0.25">
      <c r="B19" s="133" t="s">
        <v>102</v>
      </c>
      <c r="C19" s="3" t="s">
        <v>68</v>
      </c>
      <c r="D19" s="3"/>
      <c r="E19" s="3"/>
      <c r="F19" s="3"/>
      <c r="G19" s="3"/>
      <c r="H19" s="3"/>
      <c r="I19" s="3"/>
      <c r="J19" s="3"/>
      <c r="K19" s="3"/>
      <c r="L19" s="3"/>
      <c r="M19" s="3"/>
      <c r="N19" s="3"/>
      <c r="O19" s="3"/>
      <c r="P19" s="3"/>
      <c r="Q19" s="3"/>
    </row>
    <row r="20" spans="2:17" ht="45" x14ac:dyDescent="0.25">
      <c r="B20" s="133"/>
      <c r="C20" s="3" t="s">
        <v>69</v>
      </c>
      <c r="D20" s="3"/>
      <c r="E20" s="3"/>
      <c r="F20" s="3"/>
      <c r="G20" s="3"/>
      <c r="H20" s="3"/>
      <c r="I20" s="3"/>
      <c r="J20" s="3"/>
      <c r="K20" s="3"/>
      <c r="L20" s="3"/>
      <c r="M20" s="3"/>
      <c r="N20" s="3"/>
      <c r="O20" s="3"/>
      <c r="P20" s="3"/>
      <c r="Q20" s="3"/>
    </row>
    <row r="21" spans="2:17" ht="45" x14ac:dyDescent="0.25">
      <c r="B21" s="133"/>
      <c r="C21" s="3" t="s">
        <v>71</v>
      </c>
      <c r="D21" s="3"/>
      <c r="E21" s="3"/>
      <c r="F21" s="3"/>
      <c r="G21" s="3"/>
      <c r="H21" s="3"/>
      <c r="I21" s="3"/>
      <c r="J21" s="3"/>
      <c r="K21" s="3"/>
      <c r="L21" s="3"/>
      <c r="M21" s="3"/>
      <c r="N21" s="3"/>
      <c r="O21" s="3"/>
      <c r="P21" s="3"/>
      <c r="Q21" s="3"/>
    </row>
    <row r="22" spans="2:17" ht="30" x14ac:dyDescent="0.25">
      <c r="B22" s="133" t="s">
        <v>103</v>
      </c>
      <c r="C22" s="3" t="s">
        <v>81</v>
      </c>
      <c r="D22" s="3"/>
      <c r="E22" s="3"/>
      <c r="F22" s="3"/>
      <c r="G22" s="3"/>
      <c r="H22" s="3"/>
      <c r="I22" s="3"/>
      <c r="J22" s="3"/>
      <c r="K22" s="3"/>
      <c r="L22" s="3"/>
      <c r="M22" s="3"/>
      <c r="N22" s="3"/>
      <c r="O22" s="3"/>
      <c r="P22" s="3"/>
      <c r="Q22" s="3"/>
    </row>
    <row r="23" spans="2:17" ht="30" x14ac:dyDescent="0.25">
      <c r="B23" s="133"/>
      <c r="C23" s="3" t="s">
        <v>83</v>
      </c>
      <c r="D23" s="3"/>
      <c r="E23" s="3"/>
      <c r="F23" s="3"/>
      <c r="G23" s="3"/>
      <c r="H23" s="3"/>
      <c r="I23" s="3"/>
      <c r="J23" s="3"/>
      <c r="K23" s="3"/>
      <c r="L23" s="3"/>
      <c r="M23" s="3"/>
      <c r="N23" s="3"/>
      <c r="O23" s="3"/>
      <c r="P23" s="3"/>
      <c r="Q23" s="3"/>
    </row>
    <row r="24" spans="2:17" ht="30" x14ac:dyDescent="0.25">
      <c r="B24" s="133"/>
      <c r="C24" s="3" t="s">
        <v>90</v>
      </c>
      <c r="D24" s="3"/>
      <c r="E24" s="3"/>
      <c r="F24" s="3"/>
      <c r="G24" s="3"/>
      <c r="H24" s="3"/>
      <c r="I24" s="3"/>
      <c r="J24" s="3"/>
      <c r="K24" s="3"/>
      <c r="L24" s="3"/>
      <c r="M24" s="3"/>
      <c r="N24" s="3"/>
      <c r="O24" s="3"/>
      <c r="P24" s="3"/>
      <c r="Q24" s="3"/>
    </row>
    <row r="25" spans="2:17" ht="30" x14ac:dyDescent="0.25">
      <c r="B25" s="133"/>
      <c r="C25" s="3" t="s">
        <v>92</v>
      </c>
      <c r="D25" s="3"/>
      <c r="E25" s="3"/>
      <c r="F25" s="3"/>
      <c r="G25" s="3"/>
      <c r="H25" s="3"/>
      <c r="I25" s="3"/>
      <c r="J25" s="3"/>
      <c r="K25" s="3"/>
      <c r="L25" s="3"/>
      <c r="M25" s="3"/>
      <c r="N25" s="3"/>
      <c r="O25" s="3"/>
      <c r="P25" s="3"/>
      <c r="Q25" s="3"/>
    </row>
    <row r="26" spans="2:17" ht="30" x14ac:dyDescent="0.25">
      <c r="B26" s="133"/>
      <c r="C26" s="3" t="s">
        <v>95</v>
      </c>
      <c r="D26" s="3"/>
      <c r="E26" s="3"/>
      <c r="F26" s="3"/>
      <c r="G26" s="3"/>
      <c r="H26" s="3"/>
      <c r="I26" s="3"/>
      <c r="J26" s="3"/>
      <c r="K26" s="3"/>
      <c r="L26" s="3"/>
      <c r="M26" s="3"/>
      <c r="N26" s="3"/>
      <c r="O26" s="3"/>
      <c r="P26" s="3"/>
      <c r="Q26" s="3"/>
    </row>
  </sheetData>
  <mergeCells count="4">
    <mergeCell ref="B19:B21"/>
    <mergeCell ref="B22:B26"/>
    <mergeCell ref="B13:B18"/>
    <mergeCell ref="B7:B12"/>
  </mergeCells>
  <pageMargins left="0.7" right="0.7" top="0.75" bottom="0.75" header="0.3" footer="0.3"/>
  <pageSetup paperSize="17" scale="6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26"/>
  <sheetViews>
    <sheetView showGridLines="0" workbookViewId="0"/>
  </sheetViews>
  <sheetFormatPr defaultColWidth="58.5703125" defaultRowHeight="15" x14ac:dyDescent="0.25"/>
  <cols>
    <col min="1" max="1" width="3.7109375" customWidth="1"/>
    <col min="6" max="17" width="4.140625" customWidth="1"/>
  </cols>
  <sheetData>
    <row r="2" spans="2:17" ht="36" x14ac:dyDescent="0.55000000000000004">
      <c r="B2" s="28" t="s">
        <v>0</v>
      </c>
      <c r="E2" s="10"/>
    </row>
    <row r="3" spans="2:17" ht="28.5" x14ac:dyDescent="0.45">
      <c r="B3" s="27" t="s">
        <v>1</v>
      </c>
      <c r="C3" s="1"/>
      <c r="D3" s="1"/>
      <c r="E3" s="1"/>
      <c r="F3" s="1"/>
      <c r="G3" s="1"/>
      <c r="H3" s="1"/>
      <c r="I3" s="1"/>
      <c r="J3" s="1"/>
      <c r="K3" s="1"/>
      <c r="L3" s="1"/>
      <c r="M3" s="1"/>
      <c r="N3" s="1"/>
      <c r="O3" s="1"/>
      <c r="P3" s="1"/>
      <c r="Q3" s="1"/>
    </row>
    <row r="4" spans="2:17" ht="23.25" x14ac:dyDescent="0.35">
      <c r="B4" s="5" t="s">
        <v>107</v>
      </c>
      <c r="C4" s="1"/>
      <c r="D4" s="1"/>
      <c r="E4" s="1"/>
      <c r="F4" s="1"/>
      <c r="G4" s="1"/>
      <c r="H4" s="1"/>
      <c r="I4" s="1"/>
      <c r="J4" s="1"/>
      <c r="K4" s="1"/>
      <c r="L4" s="1"/>
      <c r="M4" s="1"/>
      <c r="N4" s="1"/>
      <c r="O4" s="1"/>
      <c r="P4" s="1"/>
      <c r="Q4" s="1"/>
    </row>
    <row r="5" spans="2:17" x14ac:dyDescent="0.25">
      <c r="B5" s="1"/>
      <c r="C5" s="1"/>
      <c r="D5" s="1"/>
      <c r="E5" s="1"/>
    </row>
    <row r="6" spans="2:17" s="25" customFormat="1" ht="39" x14ac:dyDescent="0.25">
      <c r="B6" s="24" t="s">
        <v>2</v>
      </c>
      <c r="C6" s="24" t="s">
        <v>3</v>
      </c>
      <c r="D6" s="24" t="s">
        <v>4</v>
      </c>
      <c r="E6" s="24" t="s">
        <v>5</v>
      </c>
      <c r="F6" s="26">
        <v>43647</v>
      </c>
      <c r="G6" s="26">
        <v>43678</v>
      </c>
      <c r="H6" s="26">
        <v>43709</v>
      </c>
      <c r="I6" s="26">
        <v>43739</v>
      </c>
      <c r="J6" s="26">
        <v>43770</v>
      </c>
      <c r="K6" s="26">
        <v>43800</v>
      </c>
      <c r="L6" s="26">
        <v>43831</v>
      </c>
      <c r="M6" s="26">
        <v>43862</v>
      </c>
      <c r="N6" s="26">
        <v>43891</v>
      </c>
      <c r="O6" s="26">
        <v>43922</v>
      </c>
      <c r="P6" s="26">
        <v>43952</v>
      </c>
      <c r="Q6" s="26">
        <v>43983</v>
      </c>
    </row>
    <row r="7" spans="2:17" s="2" customFormat="1" ht="30" x14ac:dyDescent="0.25">
      <c r="B7" s="133" t="s">
        <v>100</v>
      </c>
      <c r="C7" s="3" t="s">
        <v>148</v>
      </c>
      <c r="D7" s="3"/>
      <c r="E7" s="3"/>
      <c r="F7" s="3"/>
      <c r="G7" s="3"/>
      <c r="H7" s="3"/>
      <c r="I7" s="3"/>
      <c r="J7" s="3"/>
      <c r="K7" s="3"/>
      <c r="L7" s="3"/>
      <c r="M7" s="3"/>
      <c r="N7" s="3"/>
      <c r="O7" s="3"/>
      <c r="P7" s="3"/>
      <c r="Q7" s="3"/>
    </row>
    <row r="8" spans="2:17" x14ac:dyDescent="0.25">
      <c r="B8" s="133"/>
      <c r="C8" s="3" t="s">
        <v>7</v>
      </c>
      <c r="D8" s="3"/>
      <c r="E8" s="3"/>
      <c r="F8" s="3"/>
      <c r="G8" s="3"/>
      <c r="H8" s="3"/>
      <c r="I8" s="3"/>
      <c r="J8" s="3"/>
      <c r="K8" s="3"/>
      <c r="L8" s="3"/>
      <c r="M8" s="3"/>
      <c r="N8" s="3"/>
      <c r="O8" s="3"/>
      <c r="P8" s="3"/>
      <c r="Q8" s="3"/>
    </row>
    <row r="9" spans="2:17" ht="30" x14ac:dyDescent="0.25">
      <c r="B9" s="133"/>
      <c r="C9" s="3" t="s">
        <v>8</v>
      </c>
      <c r="D9" s="3"/>
      <c r="E9" s="3"/>
      <c r="F9" s="3"/>
      <c r="G9" s="3"/>
      <c r="H9" s="3"/>
      <c r="I9" s="3"/>
      <c r="J9" s="3"/>
      <c r="K9" s="3"/>
      <c r="L9" s="3"/>
      <c r="M9" s="3"/>
      <c r="N9" s="3"/>
      <c r="O9" s="3"/>
      <c r="P9" s="3"/>
      <c r="Q9" s="3"/>
    </row>
    <row r="10" spans="2:17" ht="30" x14ac:dyDescent="0.25">
      <c r="B10" s="133"/>
      <c r="C10" s="3" t="s">
        <v>9</v>
      </c>
      <c r="D10" s="3"/>
      <c r="E10" s="3"/>
      <c r="F10" s="3"/>
      <c r="G10" s="3"/>
      <c r="H10" s="3"/>
      <c r="I10" s="3"/>
      <c r="J10" s="3"/>
      <c r="K10" s="3"/>
      <c r="L10" s="3"/>
      <c r="M10" s="3"/>
      <c r="N10" s="3"/>
      <c r="O10" s="3"/>
      <c r="P10" s="3"/>
      <c r="Q10" s="3"/>
    </row>
    <row r="11" spans="2:17" ht="30" x14ac:dyDescent="0.25">
      <c r="B11" s="133"/>
      <c r="C11" s="3" t="s">
        <v>10</v>
      </c>
      <c r="D11" s="3"/>
      <c r="E11" s="3"/>
      <c r="F11" s="3"/>
      <c r="G11" s="3"/>
      <c r="H11" s="3"/>
      <c r="I11" s="3"/>
      <c r="J11" s="3"/>
      <c r="K11" s="3"/>
      <c r="L11" s="3"/>
      <c r="M11" s="3"/>
      <c r="N11" s="3"/>
      <c r="O11" s="3"/>
      <c r="P11" s="3"/>
      <c r="Q11" s="3"/>
    </row>
    <row r="12" spans="2:17" ht="45" x14ac:dyDescent="0.25">
      <c r="B12" s="133"/>
      <c r="C12" s="3" t="s">
        <v>11</v>
      </c>
      <c r="D12" s="3"/>
      <c r="E12" s="3"/>
      <c r="F12" s="3"/>
      <c r="G12" s="3"/>
      <c r="H12" s="3"/>
      <c r="I12" s="3"/>
      <c r="J12" s="3"/>
      <c r="K12" s="3"/>
      <c r="L12" s="3"/>
      <c r="M12" s="3"/>
      <c r="N12" s="3"/>
      <c r="O12" s="3"/>
      <c r="P12" s="3"/>
      <c r="Q12" s="3"/>
    </row>
    <row r="13" spans="2:17" ht="45" x14ac:dyDescent="0.25">
      <c r="B13" s="133" t="s">
        <v>101</v>
      </c>
      <c r="C13" s="3" t="s">
        <v>46</v>
      </c>
      <c r="D13" s="3"/>
      <c r="E13" s="3"/>
      <c r="F13" s="3"/>
      <c r="G13" s="3"/>
      <c r="H13" s="3"/>
      <c r="I13" s="3"/>
      <c r="J13" s="3"/>
      <c r="K13" s="3"/>
      <c r="L13" s="3"/>
      <c r="M13" s="3"/>
      <c r="N13" s="3"/>
      <c r="O13" s="3"/>
      <c r="P13" s="3"/>
      <c r="Q13" s="3"/>
    </row>
    <row r="14" spans="2:17" ht="45" x14ac:dyDescent="0.25">
      <c r="B14" s="133"/>
      <c r="C14" s="3" t="s">
        <v>47</v>
      </c>
      <c r="D14" s="3"/>
      <c r="E14" s="3"/>
      <c r="F14" s="3"/>
      <c r="G14" s="3"/>
      <c r="H14" s="3"/>
      <c r="I14" s="3"/>
      <c r="J14" s="3"/>
      <c r="K14" s="3"/>
      <c r="L14" s="3"/>
      <c r="M14" s="3"/>
      <c r="N14" s="3"/>
      <c r="O14" s="3"/>
      <c r="P14" s="3"/>
      <c r="Q14" s="3"/>
    </row>
    <row r="15" spans="2:17" ht="30" x14ac:dyDescent="0.25">
      <c r="B15" s="133"/>
      <c r="C15" s="3" t="s">
        <v>48</v>
      </c>
      <c r="D15" s="3"/>
      <c r="E15" s="3"/>
      <c r="F15" s="3"/>
      <c r="G15" s="3"/>
      <c r="H15" s="3"/>
      <c r="I15" s="3"/>
      <c r="J15" s="3"/>
      <c r="K15" s="3"/>
      <c r="L15" s="3"/>
      <c r="M15" s="3"/>
      <c r="N15" s="3"/>
      <c r="O15" s="3"/>
      <c r="P15" s="3"/>
      <c r="Q15" s="3"/>
    </row>
    <row r="16" spans="2:17" ht="30" x14ac:dyDescent="0.25">
      <c r="B16" s="133"/>
      <c r="C16" s="3" t="s">
        <v>49</v>
      </c>
      <c r="D16" s="3"/>
      <c r="E16" s="3"/>
      <c r="F16" s="3"/>
      <c r="G16" s="3"/>
      <c r="H16" s="3"/>
      <c r="I16" s="3"/>
      <c r="J16" s="3"/>
      <c r="K16" s="3"/>
      <c r="L16" s="3"/>
      <c r="M16" s="3"/>
      <c r="N16" s="3"/>
      <c r="O16" s="3"/>
      <c r="P16" s="3"/>
      <c r="Q16" s="3"/>
    </row>
    <row r="17" spans="2:17" ht="45" x14ac:dyDescent="0.25">
      <c r="B17" s="133"/>
      <c r="C17" s="3" t="s">
        <v>50</v>
      </c>
      <c r="D17" s="3"/>
      <c r="E17" s="3"/>
      <c r="F17" s="3"/>
      <c r="G17" s="3"/>
      <c r="H17" s="3"/>
      <c r="I17" s="3"/>
      <c r="J17" s="3"/>
      <c r="K17" s="3"/>
      <c r="L17" s="3"/>
      <c r="M17" s="3"/>
      <c r="N17" s="3"/>
      <c r="O17" s="3"/>
      <c r="P17" s="3"/>
      <c r="Q17" s="3"/>
    </row>
    <row r="18" spans="2:17" ht="30" x14ac:dyDescent="0.25">
      <c r="B18" s="133"/>
      <c r="C18" s="3" t="s">
        <v>51</v>
      </c>
      <c r="D18" s="3"/>
      <c r="E18" s="3"/>
      <c r="F18" s="3"/>
      <c r="G18" s="3"/>
      <c r="H18" s="3"/>
      <c r="I18" s="3"/>
      <c r="J18" s="3"/>
      <c r="K18" s="3"/>
      <c r="L18" s="3"/>
      <c r="M18" s="3"/>
      <c r="N18" s="3"/>
      <c r="O18" s="3"/>
      <c r="P18" s="3"/>
      <c r="Q18" s="3"/>
    </row>
    <row r="19" spans="2:17" ht="45" x14ac:dyDescent="0.25">
      <c r="B19" s="133" t="s">
        <v>102</v>
      </c>
      <c r="C19" s="3" t="s">
        <v>68</v>
      </c>
      <c r="D19" s="3"/>
      <c r="E19" s="3"/>
      <c r="F19" s="3"/>
      <c r="G19" s="3"/>
      <c r="H19" s="3"/>
      <c r="I19" s="3"/>
      <c r="J19" s="3"/>
      <c r="K19" s="3"/>
      <c r="L19" s="3"/>
      <c r="M19" s="3"/>
      <c r="N19" s="3"/>
      <c r="O19" s="3"/>
      <c r="P19" s="3"/>
      <c r="Q19" s="3"/>
    </row>
    <row r="20" spans="2:17" ht="45" x14ac:dyDescent="0.25">
      <c r="B20" s="133"/>
      <c r="C20" s="3" t="s">
        <v>69</v>
      </c>
      <c r="D20" s="3"/>
      <c r="E20" s="3"/>
      <c r="F20" s="3"/>
      <c r="G20" s="3"/>
      <c r="H20" s="3"/>
      <c r="I20" s="3"/>
      <c r="J20" s="3"/>
      <c r="K20" s="3"/>
      <c r="L20" s="3"/>
      <c r="M20" s="3"/>
      <c r="N20" s="3"/>
      <c r="O20" s="3"/>
      <c r="P20" s="3"/>
      <c r="Q20" s="3"/>
    </row>
    <row r="21" spans="2:17" ht="45" x14ac:dyDescent="0.25">
      <c r="B21" s="133"/>
      <c r="C21" s="3" t="s">
        <v>71</v>
      </c>
      <c r="D21" s="3"/>
      <c r="E21" s="3"/>
      <c r="F21" s="3"/>
      <c r="G21" s="3"/>
      <c r="H21" s="3"/>
      <c r="I21" s="3"/>
      <c r="J21" s="3"/>
      <c r="K21" s="3"/>
      <c r="L21" s="3"/>
      <c r="M21" s="3"/>
      <c r="N21" s="3"/>
      <c r="O21" s="3"/>
      <c r="P21" s="3"/>
      <c r="Q21" s="3"/>
    </row>
    <row r="22" spans="2:17" ht="30" x14ac:dyDescent="0.25">
      <c r="B22" s="133" t="s">
        <v>103</v>
      </c>
      <c r="C22" s="3" t="s">
        <v>81</v>
      </c>
      <c r="D22" s="3"/>
      <c r="E22" s="3"/>
      <c r="F22" s="3"/>
      <c r="G22" s="3"/>
      <c r="H22" s="3"/>
      <c r="I22" s="3"/>
      <c r="J22" s="3"/>
      <c r="K22" s="3"/>
      <c r="L22" s="3"/>
      <c r="M22" s="3"/>
      <c r="N22" s="3"/>
      <c r="O22" s="3"/>
      <c r="P22" s="3"/>
      <c r="Q22" s="3"/>
    </row>
    <row r="23" spans="2:17" ht="30" x14ac:dyDescent="0.25">
      <c r="B23" s="133"/>
      <c r="C23" s="3" t="s">
        <v>83</v>
      </c>
      <c r="D23" s="3"/>
      <c r="E23" s="3"/>
      <c r="F23" s="3"/>
      <c r="G23" s="3"/>
      <c r="H23" s="3"/>
      <c r="I23" s="3"/>
      <c r="J23" s="3"/>
      <c r="K23" s="3"/>
      <c r="L23" s="3"/>
      <c r="M23" s="3"/>
      <c r="N23" s="3"/>
      <c r="O23" s="3"/>
      <c r="P23" s="3"/>
      <c r="Q23" s="3"/>
    </row>
    <row r="24" spans="2:17" ht="30" x14ac:dyDescent="0.25">
      <c r="B24" s="133"/>
      <c r="C24" s="3" t="s">
        <v>90</v>
      </c>
      <c r="D24" s="3"/>
      <c r="E24" s="3"/>
      <c r="F24" s="3"/>
      <c r="G24" s="3"/>
      <c r="H24" s="3"/>
      <c r="I24" s="3"/>
      <c r="J24" s="3"/>
      <c r="K24" s="3"/>
      <c r="L24" s="3"/>
      <c r="M24" s="3"/>
      <c r="N24" s="3"/>
      <c r="O24" s="3"/>
      <c r="P24" s="3"/>
      <c r="Q24" s="3"/>
    </row>
    <row r="25" spans="2:17" ht="30" x14ac:dyDescent="0.25">
      <c r="B25" s="133"/>
      <c r="C25" s="3" t="s">
        <v>92</v>
      </c>
      <c r="D25" s="3"/>
      <c r="E25" s="3"/>
      <c r="F25" s="3"/>
      <c r="G25" s="3"/>
      <c r="H25" s="3"/>
      <c r="I25" s="3"/>
      <c r="J25" s="3"/>
      <c r="K25" s="3"/>
      <c r="L25" s="3"/>
      <c r="M25" s="3"/>
      <c r="N25" s="3"/>
      <c r="O25" s="3"/>
      <c r="P25" s="3"/>
      <c r="Q25" s="3"/>
    </row>
    <row r="26" spans="2:17" ht="30" x14ac:dyDescent="0.25">
      <c r="B26" s="133"/>
      <c r="C26" s="3" t="s">
        <v>95</v>
      </c>
      <c r="D26" s="3"/>
      <c r="E26" s="3"/>
      <c r="F26" s="3"/>
      <c r="G26" s="3"/>
      <c r="H26" s="3"/>
      <c r="I26" s="3"/>
      <c r="J26" s="3"/>
      <c r="K26" s="3"/>
      <c r="L26" s="3"/>
      <c r="M26" s="3"/>
      <c r="N26" s="3"/>
      <c r="O26" s="3"/>
      <c r="P26" s="3"/>
      <c r="Q26" s="3"/>
    </row>
  </sheetData>
  <mergeCells count="4">
    <mergeCell ref="B7:B12"/>
    <mergeCell ref="B13:B18"/>
    <mergeCell ref="B19:B21"/>
    <mergeCell ref="B22:B26"/>
  </mergeCells>
  <pageMargins left="0.7" right="0.7" top="0.75" bottom="0.75" header="0.3" footer="0.3"/>
  <pageSetup paperSize="17" scale="6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26"/>
  <sheetViews>
    <sheetView showGridLines="0" workbookViewId="0"/>
  </sheetViews>
  <sheetFormatPr defaultColWidth="58.5703125" defaultRowHeight="15" x14ac:dyDescent="0.25"/>
  <cols>
    <col min="1" max="1" width="3.7109375" customWidth="1"/>
    <col min="6" max="17" width="4.140625" customWidth="1"/>
  </cols>
  <sheetData>
    <row r="2" spans="2:17" ht="36" x14ac:dyDescent="0.55000000000000004">
      <c r="B2" s="28" t="s">
        <v>0</v>
      </c>
      <c r="E2" s="10"/>
    </row>
    <row r="3" spans="2:17" ht="28.5" x14ac:dyDescent="0.45">
      <c r="B3" s="27" t="s">
        <v>1</v>
      </c>
      <c r="C3" s="1"/>
      <c r="D3" s="1"/>
      <c r="E3" s="1"/>
      <c r="F3" s="1"/>
      <c r="G3" s="1"/>
      <c r="H3" s="1"/>
      <c r="I3" s="1"/>
      <c r="J3" s="1"/>
      <c r="K3" s="1"/>
      <c r="L3" s="1"/>
      <c r="M3" s="1"/>
      <c r="N3" s="1"/>
      <c r="O3" s="1"/>
      <c r="P3" s="1"/>
      <c r="Q3" s="1"/>
    </row>
    <row r="4" spans="2:17" ht="23.25" x14ac:dyDescent="0.35">
      <c r="B4" s="5" t="s">
        <v>105</v>
      </c>
      <c r="C4" s="1"/>
      <c r="D4" s="1"/>
      <c r="E4" s="1"/>
      <c r="F4" s="1"/>
      <c r="G4" s="1"/>
      <c r="H4" s="1"/>
      <c r="I4" s="1"/>
      <c r="J4" s="1"/>
      <c r="K4" s="1"/>
      <c r="L4" s="1"/>
      <c r="M4" s="1"/>
      <c r="N4" s="1"/>
      <c r="O4" s="1"/>
      <c r="P4" s="1"/>
      <c r="Q4" s="1"/>
    </row>
    <row r="5" spans="2:17" x14ac:dyDescent="0.25">
      <c r="B5" s="1"/>
      <c r="C5" s="1"/>
      <c r="D5" s="1"/>
      <c r="E5" s="1"/>
    </row>
    <row r="6" spans="2:17" s="25" customFormat="1" ht="39" x14ac:dyDescent="0.25">
      <c r="B6" s="24" t="s">
        <v>2</v>
      </c>
      <c r="C6" s="24" t="s">
        <v>3</v>
      </c>
      <c r="D6" s="24" t="s">
        <v>4</v>
      </c>
      <c r="E6" s="24" t="s">
        <v>5</v>
      </c>
      <c r="F6" s="26">
        <v>43647</v>
      </c>
      <c r="G6" s="26">
        <v>43678</v>
      </c>
      <c r="H6" s="26">
        <v>43709</v>
      </c>
      <c r="I6" s="26">
        <v>43739</v>
      </c>
      <c r="J6" s="26">
        <v>43770</v>
      </c>
      <c r="K6" s="26">
        <v>43800</v>
      </c>
      <c r="L6" s="26">
        <v>43831</v>
      </c>
      <c r="M6" s="26">
        <v>43862</v>
      </c>
      <c r="N6" s="26">
        <v>43891</v>
      </c>
      <c r="O6" s="26">
        <v>43922</v>
      </c>
      <c r="P6" s="26">
        <v>43952</v>
      </c>
      <c r="Q6" s="26">
        <v>43983</v>
      </c>
    </row>
    <row r="7" spans="2:17" s="2" customFormat="1" ht="30" x14ac:dyDescent="0.25">
      <c r="B7" s="133" t="s">
        <v>100</v>
      </c>
      <c r="C7" s="3" t="s">
        <v>148</v>
      </c>
      <c r="D7" s="3"/>
      <c r="E7" s="3"/>
      <c r="F7" s="3"/>
      <c r="G7" s="3"/>
      <c r="H7" s="3"/>
      <c r="I7" s="3"/>
      <c r="J7" s="3"/>
      <c r="K7" s="3"/>
      <c r="L7" s="3"/>
      <c r="M7" s="3"/>
      <c r="N7" s="3"/>
      <c r="O7" s="3"/>
      <c r="P7" s="3"/>
      <c r="Q7" s="3"/>
    </row>
    <row r="8" spans="2:17" x14ac:dyDescent="0.25">
      <c r="B8" s="133"/>
      <c r="C8" s="3" t="s">
        <v>7</v>
      </c>
      <c r="D8" s="3"/>
      <c r="E8" s="3"/>
      <c r="F8" s="3"/>
      <c r="G8" s="3"/>
      <c r="H8" s="3"/>
      <c r="I8" s="3"/>
      <c r="J8" s="3"/>
      <c r="K8" s="3"/>
      <c r="L8" s="3"/>
      <c r="M8" s="3"/>
      <c r="N8" s="3"/>
      <c r="O8" s="3"/>
      <c r="P8" s="3"/>
      <c r="Q8" s="3"/>
    </row>
    <row r="9" spans="2:17" ht="30" x14ac:dyDescent="0.25">
      <c r="B9" s="133"/>
      <c r="C9" s="3" t="s">
        <v>8</v>
      </c>
      <c r="D9" s="3"/>
      <c r="E9" s="3"/>
      <c r="F9" s="3"/>
      <c r="G9" s="3"/>
      <c r="H9" s="3"/>
      <c r="I9" s="3"/>
      <c r="J9" s="3"/>
      <c r="K9" s="3"/>
      <c r="L9" s="3"/>
      <c r="M9" s="3"/>
      <c r="N9" s="3"/>
      <c r="O9" s="3"/>
      <c r="P9" s="3"/>
      <c r="Q9" s="3"/>
    </row>
    <row r="10" spans="2:17" ht="30" x14ac:dyDescent="0.25">
      <c r="B10" s="133"/>
      <c r="C10" s="3" t="s">
        <v>9</v>
      </c>
      <c r="D10" s="3"/>
      <c r="E10" s="3"/>
      <c r="F10" s="3"/>
      <c r="G10" s="3"/>
      <c r="H10" s="3"/>
      <c r="I10" s="3"/>
      <c r="J10" s="3"/>
      <c r="K10" s="3"/>
      <c r="L10" s="3"/>
      <c r="M10" s="3"/>
      <c r="N10" s="3"/>
      <c r="O10" s="3"/>
      <c r="P10" s="3"/>
      <c r="Q10" s="3"/>
    </row>
    <row r="11" spans="2:17" ht="30" x14ac:dyDescent="0.25">
      <c r="B11" s="133"/>
      <c r="C11" s="3" t="s">
        <v>10</v>
      </c>
      <c r="D11" s="3"/>
      <c r="E11" s="3"/>
      <c r="F11" s="3"/>
      <c r="G11" s="3"/>
      <c r="H11" s="3"/>
      <c r="I11" s="3"/>
      <c r="J11" s="3"/>
      <c r="K11" s="3"/>
      <c r="L11" s="3"/>
      <c r="M11" s="3"/>
      <c r="N11" s="3"/>
      <c r="O11" s="3"/>
      <c r="P11" s="3"/>
      <c r="Q11" s="3"/>
    </row>
    <row r="12" spans="2:17" ht="45" x14ac:dyDescent="0.25">
      <c r="B12" s="133"/>
      <c r="C12" s="3" t="s">
        <v>11</v>
      </c>
      <c r="D12" s="3"/>
      <c r="E12" s="3"/>
      <c r="F12" s="3"/>
      <c r="G12" s="3"/>
      <c r="H12" s="3"/>
      <c r="I12" s="3"/>
      <c r="J12" s="3"/>
      <c r="K12" s="3"/>
      <c r="L12" s="3"/>
      <c r="M12" s="3"/>
      <c r="N12" s="3"/>
      <c r="O12" s="3"/>
      <c r="P12" s="3"/>
      <c r="Q12" s="3"/>
    </row>
    <row r="13" spans="2:17" ht="45" x14ac:dyDescent="0.25">
      <c r="B13" s="133" t="s">
        <v>101</v>
      </c>
      <c r="C13" s="3" t="s">
        <v>46</v>
      </c>
      <c r="D13" s="3"/>
      <c r="E13" s="3"/>
      <c r="F13" s="3"/>
      <c r="G13" s="3"/>
      <c r="H13" s="3"/>
      <c r="I13" s="3"/>
      <c r="J13" s="3"/>
      <c r="K13" s="3"/>
      <c r="L13" s="3"/>
      <c r="M13" s="3"/>
      <c r="N13" s="3"/>
      <c r="O13" s="3"/>
      <c r="P13" s="3"/>
      <c r="Q13" s="3"/>
    </row>
    <row r="14" spans="2:17" ht="45" x14ac:dyDescent="0.25">
      <c r="B14" s="133"/>
      <c r="C14" s="3" t="s">
        <v>47</v>
      </c>
      <c r="D14" s="3"/>
      <c r="E14" s="3"/>
      <c r="F14" s="3"/>
      <c r="G14" s="3"/>
      <c r="H14" s="3"/>
      <c r="I14" s="3"/>
      <c r="J14" s="3"/>
      <c r="K14" s="3"/>
      <c r="L14" s="3"/>
      <c r="M14" s="3"/>
      <c r="N14" s="3"/>
      <c r="O14" s="3"/>
      <c r="P14" s="3"/>
      <c r="Q14" s="3"/>
    </row>
    <row r="15" spans="2:17" ht="30" x14ac:dyDescent="0.25">
      <c r="B15" s="133"/>
      <c r="C15" s="3" t="s">
        <v>48</v>
      </c>
      <c r="D15" s="3"/>
      <c r="E15" s="3"/>
      <c r="F15" s="3"/>
      <c r="G15" s="3"/>
      <c r="H15" s="3"/>
      <c r="I15" s="3"/>
      <c r="J15" s="3"/>
      <c r="K15" s="3"/>
      <c r="L15" s="3"/>
      <c r="M15" s="3"/>
      <c r="N15" s="3"/>
      <c r="O15" s="3"/>
      <c r="P15" s="3"/>
      <c r="Q15" s="3"/>
    </row>
    <row r="16" spans="2:17" ht="30" x14ac:dyDescent="0.25">
      <c r="B16" s="133"/>
      <c r="C16" s="3" t="s">
        <v>49</v>
      </c>
      <c r="D16" s="3"/>
      <c r="E16" s="3"/>
      <c r="F16" s="3"/>
      <c r="G16" s="3"/>
      <c r="H16" s="3"/>
      <c r="I16" s="3"/>
      <c r="J16" s="3"/>
      <c r="K16" s="3"/>
      <c r="L16" s="3"/>
      <c r="M16" s="3"/>
      <c r="N16" s="3"/>
      <c r="O16" s="3"/>
      <c r="P16" s="3"/>
      <c r="Q16" s="3"/>
    </row>
    <row r="17" spans="2:17" ht="45" x14ac:dyDescent="0.25">
      <c r="B17" s="133"/>
      <c r="C17" s="3" t="s">
        <v>50</v>
      </c>
      <c r="D17" s="3"/>
      <c r="E17" s="3"/>
      <c r="F17" s="3"/>
      <c r="G17" s="3"/>
      <c r="H17" s="3"/>
      <c r="I17" s="3"/>
      <c r="J17" s="3"/>
      <c r="K17" s="3"/>
      <c r="L17" s="3"/>
      <c r="M17" s="3"/>
      <c r="N17" s="3"/>
      <c r="O17" s="3"/>
      <c r="P17" s="3"/>
      <c r="Q17" s="3"/>
    </row>
    <row r="18" spans="2:17" ht="30" x14ac:dyDescent="0.25">
      <c r="B18" s="133"/>
      <c r="C18" s="3" t="s">
        <v>51</v>
      </c>
      <c r="D18" s="3"/>
      <c r="E18" s="3"/>
      <c r="F18" s="3"/>
      <c r="G18" s="3"/>
      <c r="H18" s="3"/>
      <c r="I18" s="3"/>
      <c r="J18" s="3"/>
      <c r="K18" s="3"/>
      <c r="L18" s="3"/>
      <c r="M18" s="3"/>
      <c r="N18" s="3"/>
      <c r="O18" s="3"/>
      <c r="P18" s="3"/>
      <c r="Q18" s="3"/>
    </row>
    <row r="19" spans="2:17" ht="45" x14ac:dyDescent="0.25">
      <c r="B19" s="133" t="s">
        <v>102</v>
      </c>
      <c r="C19" s="3" t="s">
        <v>68</v>
      </c>
      <c r="D19" s="3"/>
      <c r="E19" s="3"/>
      <c r="F19" s="3"/>
      <c r="G19" s="3"/>
      <c r="H19" s="3"/>
      <c r="I19" s="3"/>
      <c r="J19" s="3"/>
      <c r="K19" s="3"/>
      <c r="L19" s="3"/>
      <c r="M19" s="3"/>
      <c r="N19" s="3"/>
      <c r="O19" s="3"/>
      <c r="P19" s="3"/>
      <c r="Q19" s="3"/>
    </row>
    <row r="20" spans="2:17" ht="45" x14ac:dyDescent="0.25">
      <c r="B20" s="133"/>
      <c r="C20" s="3" t="s">
        <v>69</v>
      </c>
      <c r="D20" s="3"/>
      <c r="E20" s="3"/>
      <c r="F20" s="3"/>
      <c r="G20" s="3"/>
      <c r="H20" s="3"/>
      <c r="I20" s="3"/>
      <c r="J20" s="3"/>
      <c r="K20" s="3"/>
      <c r="L20" s="3"/>
      <c r="M20" s="3"/>
      <c r="N20" s="3"/>
      <c r="O20" s="3"/>
      <c r="P20" s="3"/>
      <c r="Q20" s="3"/>
    </row>
    <row r="21" spans="2:17" ht="45" x14ac:dyDescent="0.25">
      <c r="B21" s="133"/>
      <c r="C21" s="3" t="s">
        <v>71</v>
      </c>
      <c r="D21" s="3"/>
      <c r="E21" s="3"/>
      <c r="F21" s="3"/>
      <c r="G21" s="3"/>
      <c r="H21" s="3"/>
      <c r="I21" s="3"/>
      <c r="J21" s="3"/>
      <c r="K21" s="3"/>
      <c r="L21" s="3"/>
      <c r="M21" s="3"/>
      <c r="N21" s="3"/>
      <c r="O21" s="3"/>
      <c r="P21" s="3"/>
      <c r="Q21" s="3"/>
    </row>
    <row r="22" spans="2:17" ht="30" x14ac:dyDescent="0.25">
      <c r="B22" s="133" t="s">
        <v>103</v>
      </c>
      <c r="C22" s="3" t="s">
        <v>81</v>
      </c>
      <c r="D22" s="3"/>
      <c r="E22" s="3"/>
      <c r="F22" s="3"/>
      <c r="G22" s="3"/>
      <c r="H22" s="3"/>
      <c r="I22" s="3"/>
      <c r="J22" s="3"/>
      <c r="K22" s="3"/>
      <c r="L22" s="3"/>
      <c r="M22" s="3"/>
      <c r="N22" s="3"/>
      <c r="O22" s="3"/>
      <c r="P22" s="3"/>
      <c r="Q22" s="3"/>
    </row>
    <row r="23" spans="2:17" ht="30" x14ac:dyDescent="0.25">
      <c r="B23" s="133"/>
      <c r="C23" s="3" t="s">
        <v>83</v>
      </c>
      <c r="D23" s="3"/>
      <c r="E23" s="3"/>
      <c r="F23" s="3"/>
      <c r="G23" s="3"/>
      <c r="H23" s="3"/>
      <c r="I23" s="3"/>
      <c r="J23" s="3"/>
      <c r="K23" s="3"/>
      <c r="L23" s="3"/>
      <c r="M23" s="3"/>
      <c r="N23" s="3"/>
      <c r="O23" s="3"/>
      <c r="P23" s="3"/>
      <c r="Q23" s="3"/>
    </row>
    <row r="24" spans="2:17" ht="30" x14ac:dyDescent="0.25">
      <c r="B24" s="133"/>
      <c r="C24" s="3" t="s">
        <v>90</v>
      </c>
      <c r="D24" s="3"/>
      <c r="E24" s="3"/>
      <c r="F24" s="3"/>
      <c r="G24" s="3"/>
      <c r="H24" s="3"/>
      <c r="I24" s="3"/>
      <c r="J24" s="3"/>
      <c r="K24" s="3"/>
      <c r="L24" s="3"/>
      <c r="M24" s="3"/>
      <c r="N24" s="3"/>
      <c r="O24" s="3"/>
      <c r="P24" s="3"/>
      <c r="Q24" s="3"/>
    </row>
    <row r="25" spans="2:17" ht="30" x14ac:dyDescent="0.25">
      <c r="B25" s="133"/>
      <c r="C25" s="3" t="s">
        <v>92</v>
      </c>
      <c r="D25" s="3"/>
      <c r="E25" s="3"/>
      <c r="F25" s="3"/>
      <c r="G25" s="3"/>
      <c r="H25" s="3"/>
      <c r="I25" s="3"/>
      <c r="J25" s="3"/>
      <c r="K25" s="3"/>
      <c r="L25" s="3"/>
      <c r="M25" s="3"/>
      <c r="N25" s="3"/>
      <c r="O25" s="3"/>
      <c r="P25" s="3"/>
      <c r="Q25" s="3"/>
    </row>
    <row r="26" spans="2:17" ht="30" x14ac:dyDescent="0.25">
      <c r="B26" s="133"/>
      <c r="C26" s="3" t="s">
        <v>95</v>
      </c>
      <c r="D26" s="3"/>
      <c r="E26" s="3"/>
      <c r="F26" s="3"/>
      <c r="G26" s="3"/>
      <c r="H26" s="3"/>
      <c r="I26" s="3"/>
      <c r="J26" s="3"/>
      <c r="K26" s="3"/>
      <c r="L26" s="3"/>
      <c r="M26" s="3"/>
      <c r="N26" s="3"/>
      <c r="O26" s="3"/>
      <c r="P26" s="3"/>
      <c r="Q26" s="3"/>
    </row>
  </sheetData>
  <mergeCells count="4">
    <mergeCell ref="B7:B12"/>
    <mergeCell ref="B13:B18"/>
    <mergeCell ref="B19:B21"/>
    <mergeCell ref="B22:B26"/>
  </mergeCells>
  <pageMargins left="0.7" right="0.7" top="0.75" bottom="0.75" header="0.3" footer="0.3"/>
  <pageSetup paperSize="17" scale="6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39"/>
  <sheetViews>
    <sheetView showGridLines="0" topLeftCell="A22" workbookViewId="0"/>
  </sheetViews>
  <sheetFormatPr defaultColWidth="58.5703125" defaultRowHeight="15" x14ac:dyDescent="0.25"/>
  <cols>
    <col min="1" max="1" width="3.7109375" customWidth="1"/>
    <col min="6" max="17" width="4.140625" customWidth="1"/>
  </cols>
  <sheetData>
    <row r="2" spans="2:17" ht="36" x14ac:dyDescent="0.55000000000000004">
      <c r="B2" s="28" t="s">
        <v>0</v>
      </c>
      <c r="E2" s="10"/>
    </row>
    <row r="3" spans="2:17" ht="28.5" x14ac:dyDescent="0.45">
      <c r="B3" s="27" t="s">
        <v>1</v>
      </c>
      <c r="C3" s="1"/>
      <c r="D3" s="1"/>
      <c r="E3" s="1"/>
      <c r="F3" s="1"/>
      <c r="G3" s="1"/>
      <c r="H3" s="1"/>
      <c r="I3" s="1"/>
      <c r="J3" s="1"/>
      <c r="K3" s="1"/>
      <c r="L3" s="1"/>
      <c r="M3" s="1"/>
      <c r="N3" s="1"/>
      <c r="O3" s="1"/>
      <c r="P3" s="1"/>
      <c r="Q3" s="1"/>
    </row>
    <row r="4" spans="2:17" ht="23.25" x14ac:dyDescent="0.35">
      <c r="B4" s="5" t="s">
        <v>144</v>
      </c>
      <c r="C4" s="1"/>
      <c r="D4" s="1"/>
      <c r="E4" s="1"/>
      <c r="F4" s="1"/>
      <c r="G4" s="1"/>
      <c r="H4" s="1"/>
      <c r="I4" s="1"/>
      <c r="J4" s="1"/>
      <c r="K4" s="1"/>
      <c r="L4" s="1"/>
      <c r="M4" s="1"/>
      <c r="N4" s="1"/>
      <c r="O4" s="1"/>
      <c r="P4" s="1"/>
      <c r="Q4" s="1"/>
    </row>
    <row r="5" spans="2:17" x14ac:dyDescent="0.25">
      <c r="B5" s="1"/>
      <c r="C5" s="1"/>
      <c r="D5" s="1"/>
      <c r="E5" s="1"/>
    </row>
    <row r="6" spans="2:17" s="25" customFormat="1" ht="39" x14ac:dyDescent="0.25">
      <c r="B6" s="24" t="s">
        <v>2</v>
      </c>
      <c r="C6" s="24" t="s">
        <v>3</v>
      </c>
      <c r="D6" s="24" t="s">
        <v>4</v>
      </c>
      <c r="E6" s="24" t="s">
        <v>5</v>
      </c>
      <c r="F6" s="26">
        <v>43647</v>
      </c>
      <c r="G6" s="26">
        <v>43678</v>
      </c>
      <c r="H6" s="26">
        <v>43709</v>
      </c>
      <c r="I6" s="26">
        <v>43739</v>
      </c>
      <c r="J6" s="26">
        <v>43770</v>
      </c>
      <c r="K6" s="26">
        <v>43800</v>
      </c>
      <c r="L6" s="26">
        <v>43831</v>
      </c>
      <c r="M6" s="26">
        <v>43862</v>
      </c>
      <c r="N6" s="26">
        <v>43891</v>
      </c>
      <c r="O6" s="26">
        <v>43922</v>
      </c>
      <c r="P6" s="26">
        <v>43952</v>
      </c>
      <c r="Q6" s="26">
        <v>43983</v>
      </c>
    </row>
    <row r="7" spans="2:17" s="2" customFormat="1" ht="30" x14ac:dyDescent="0.25">
      <c r="B7" s="133" t="s">
        <v>100</v>
      </c>
      <c r="C7" s="3" t="s">
        <v>148</v>
      </c>
      <c r="D7" s="3"/>
      <c r="E7" s="3"/>
      <c r="F7" s="3"/>
      <c r="G7" s="3"/>
      <c r="H7" s="3"/>
      <c r="I7" s="3"/>
      <c r="J7" s="3"/>
      <c r="K7" s="3"/>
      <c r="L7" s="3"/>
      <c r="M7" s="3"/>
      <c r="N7" s="3"/>
      <c r="O7" s="3"/>
      <c r="P7" s="3"/>
      <c r="Q7" s="3"/>
    </row>
    <row r="8" spans="2:17" ht="60" x14ac:dyDescent="0.25">
      <c r="B8" s="133"/>
      <c r="C8" s="3" t="s">
        <v>7</v>
      </c>
      <c r="D8" s="3" t="s">
        <v>117</v>
      </c>
      <c r="E8" s="3" t="s">
        <v>118</v>
      </c>
      <c r="F8" s="3"/>
      <c r="G8" s="3"/>
      <c r="H8" s="3"/>
      <c r="I8" s="3"/>
      <c r="J8" s="3"/>
      <c r="K8" s="3"/>
      <c r="L8" s="3"/>
      <c r="M8" s="3"/>
      <c r="N8" s="3"/>
      <c r="O8" s="3"/>
      <c r="P8" s="3"/>
      <c r="Q8" s="3"/>
    </row>
    <row r="9" spans="2:17" ht="30" x14ac:dyDescent="0.25">
      <c r="B9" s="133"/>
      <c r="C9" s="3" t="s">
        <v>8</v>
      </c>
      <c r="D9" s="3"/>
      <c r="E9" s="3"/>
      <c r="F9" s="3"/>
      <c r="G9" s="3"/>
      <c r="H9" s="3"/>
      <c r="I9" s="3"/>
      <c r="J9" s="3"/>
      <c r="K9" s="3"/>
      <c r="L9" s="3"/>
      <c r="M9" s="3"/>
      <c r="N9" s="3"/>
      <c r="O9" s="3"/>
      <c r="P9" s="3"/>
      <c r="Q9" s="3"/>
    </row>
    <row r="10" spans="2:17" ht="30" x14ac:dyDescent="0.25">
      <c r="B10" s="133"/>
      <c r="C10" s="3" t="s">
        <v>9</v>
      </c>
      <c r="D10" s="3"/>
      <c r="E10" s="3"/>
      <c r="F10" s="3"/>
      <c r="G10" s="3"/>
      <c r="H10" s="3"/>
      <c r="I10" s="3"/>
      <c r="J10" s="3"/>
      <c r="K10" s="3"/>
      <c r="L10" s="3"/>
      <c r="M10" s="3"/>
      <c r="N10" s="3"/>
      <c r="O10" s="3"/>
      <c r="P10" s="3"/>
      <c r="Q10" s="3"/>
    </row>
    <row r="11" spans="2:17" ht="30" x14ac:dyDescent="0.25">
      <c r="B11" s="133"/>
      <c r="C11" s="3" t="s">
        <v>10</v>
      </c>
      <c r="D11" s="3"/>
      <c r="E11" s="3"/>
      <c r="F11" s="3"/>
      <c r="G11" s="3"/>
      <c r="H11" s="3"/>
      <c r="I11" s="3"/>
      <c r="J11" s="3"/>
      <c r="K11" s="3"/>
      <c r="L11" s="3"/>
      <c r="M11" s="3"/>
      <c r="N11" s="3"/>
      <c r="O11" s="3"/>
      <c r="P11" s="3"/>
      <c r="Q11" s="3"/>
    </row>
    <row r="12" spans="2:17" ht="45" x14ac:dyDescent="0.25">
      <c r="B12" s="133"/>
      <c r="C12" s="3" t="s">
        <v>126</v>
      </c>
      <c r="D12" s="3"/>
      <c r="E12" s="3"/>
      <c r="F12" s="3"/>
      <c r="G12" s="3"/>
      <c r="H12" s="3"/>
      <c r="I12" s="3"/>
      <c r="J12" s="3"/>
      <c r="K12" s="3"/>
      <c r="L12" s="3"/>
      <c r="M12" s="3"/>
      <c r="N12" s="3"/>
      <c r="O12" s="3"/>
      <c r="P12" s="3"/>
      <c r="Q12" s="3"/>
    </row>
    <row r="13" spans="2:17" ht="45" customHeight="1" x14ac:dyDescent="0.25">
      <c r="B13" s="133" t="s">
        <v>101</v>
      </c>
      <c r="C13" s="108" t="s">
        <v>46</v>
      </c>
      <c r="D13" s="3" t="s">
        <v>131</v>
      </c>
      <c r="E13" s="3" t="s">
        <v>132</v>
      </c>
      <c r="F13" s="3"/>
      <c r="G13" s="3"/>
      <c r="H13" s="3"/>
      <c r="I13" s="3"/>
      <c r="J13" s="3"/>
      <c r="K13" s="3"/>
      <c r="L13" s="3"/>
      <c r="M13" s="3"/>
      <c r="N13" s="3"/>
      <c r="O13" s="3"/>
      <c r="P13" s="3"/>
      <c r="Q13" s="3"/>
    </row>
    <row r="14" spans="2:17" ht="30" x14ac:dyDescent="0.25">
      <c r="B14" s="133"/>
      <c r="C14" s="110"/>
      <c r="D14" s="3" t="s">
        <v>133</v>
      </c>
      <c r="E14" s="3" t="s">
        <v>134</v>
      </c>
      <c r="F14" s="3"/>
      <c r="G14" s="3"/>
      <c r="H14" s="3"/>
      <c r="I14" s="3"/>
      <c r="J14" s="3"/>
      <c r="K14" s="3"/>
      <c r="L14" s="3"/>
      <c r="M14" s="3"/>
      <c r="N14" s="3"/>
      <c r="O14" s="3"/>
      <c r="P14" s="3"/>
      <c r="Q14" s="3"/>
    </row>
    <row r="15" spans="2:17" ht="45" x14ac:dyDescent="0.25">
      <c r="B15" s="133"/>
      <c r="C15" s="3" t="s">
        <v>47</v>
      </c>
      <c r="D15" s="3"/>
      <c r="E15" s="3"/>
      <c r="F15" s="3"/>
      <c r="G15" s="3"/>
      <c r="H15" s="3"/>
      <c r="I15" s="3"/>
      <c r="J15" s="3"/>
      <c r="K15" s="3"/>
      <c r="L15" s="3"/>
      <c r="M15" s="3"/>
      <c r="N15" s="3"/>
      <c r="O15" s="3"/>
      <c r="P15" s="3"/>
      <c r="Q15" s="3"/>
    </row>
    <row r="16" spans="2:17" ht="30" x14ac:dyDescent="0.25">
      <c r="B16" s="133"/>
      <c r="C16" s="3" t="s">
        <v>48</v>
      </c>
      <c r="D16" s="3"/>
      <c r="E16" s="3"/>
      <c r="F16" s="3"/>
      <c r="G16" s="3"/>
      <c r="H16" s="3"/>
      <c r="I16" s="3"/>
      <c r="J16" s="3"/>
      <c r="K16" s="3"/>
      <c r="L16" s="3"/>
      <c r="M16" s="3"/>
      <c r="N16" s="3"/>
      <c r="O16" s="3"/>
      <c r="P16" s="3"/>
      <c r="Q16" s="3"/>
    </row>
    <row r="17" spans="2:17" ht="30" x14ac:dyDescent="0.25">
      <c r="B17" s="133"/>
      <c r="C17" s="3" t="s">
        <v>49</v>
      </c>
      <c r="D17" s="3"/>
      <c r="E17" s="3"/>
      <c r="F17" s="3"/>
      <c r="G17" s="3"/>
      <c r="H17" s="3"/>
      <c r="I17" s="3"/>
      <c r="J17" s="3"/>
      <c r="K17" s="3"/>
      <c r="L17" s="3"/>
      <c r="M17" s="3"/>
      <c r="N17" s="3"/>
      <c r="O17" s="3"/>
      <c r="P17" s="3"/>
      <c r="Q17" s="3"/>
    </row>
    <row r="18" spans="2:17" ht="45" x14ac:dyDescent="0.25">
      <c r="B18" s="133"/>
      <c r="C18" s="3" t="s">
        <v>50</v>
      </c>
      <c r="D18" s="3" t="s">
        <v>135</v>
      </c>
      <c r="E18" s="3" t="s">
        <v>136</v>
      </c>
      <c r="F18" s="3"/>
      <c r="G18" s="3"/>
      <c r="H18" s="3"/>
      <c r="I18" s="3"/>
      <c r="J18" s="3"/>
      <c r="K18" s="3"/>
      <c r="L18" s="3"/>
      <c r="M18" s="3"/>
      <c r="N18" s="3"/>
      <c r="O18" s="3"/>
      <c r="P18" s="3"/>
      <c r="Q18" s="3"/>
    </row>
    <row r="19" spans="2:17" ht="30" x14ac:dyDescent="0.25">
      <c r="B19" s="133"/>
      <c r="C19" s="3" t="s">
        <v>51</v>
      </c>
      <c r="D19" s="3"/>
      <c r="E19" s="3"/>
      <c r="F19" s="3"/>
      <c r="G19" s="3"/>
      <c r="H19" s="3"/>
      <c r="I19" s="3"/>
      <c r="J19" s="3"/>
      <c r="K19" s="3"/>
      <c r="L19" s="3"/>
      <c r="M19" s="3"/>
      <c r="N19" s="3"/>
      <c r="O19" s="3"/>
      <c r="P19" s="3"/>
      <c r="Q19" s="3"/>
    </row>
    <row r="20" spans="2:17" ht="45" x14ac:dyDescent="0.25">
      <c r="B20" s="133" t="s">
        <v>102</v>
      </c>
      <c r="C20" s="3" t="s">
        <v>68</v>
      </c>
      <c r="D20" s="3"/>
      <c r="E20" s="3"/>
      <c r="F20" s="3"/>
      <c r="G20" s="3"/>
      <c r="H20" s="3"/>
      <c r="I20" s="3"/>
      <c r="J20" s="3"/>
      <c r="K20" s="3"/>
      <c r="L20" s="3"/>
      <c r="M20" s="3"/>
      <c r="N20" s="3"/>
      <c r="O20" s="3"/>
      <c r="P20" s="3"/>
      <c r="Q20" s="3"/>
    </row>
    <row r="21" spans="2:17" ht="45" x14ac:dyDescent="0.25">
      <c r="B21" s="133"/>
      <c r="C21" s="3" t="s">
        <v>69</v>
      </c>
      <c r="D21" s="3" t="s">
        <v>116</v>
      </c>
      <c r="E21" s="3"/>
      <c r="F21" s="3"/>
      <c r="G21" s="3"/>
      <c r="H21" s="3"/>
      <c r="I21" s="3"/>
      <c r="J21" s="3"/>
      <c r="K21" s="3"/>
      <c r="L21" s="3"/>
      <c r="M21" s="3"/>
      <c r="N21" s="3"/>
      <c r="O21" s="3"/>
      <c r="P21" s="3"/>
      <c r="Q21" s="3"/>
    </row>
    <row r="22" spans="2:17" ht="30" x14ac:dyDescent="0.25">
      <c r="B22" s="108"/>
      <c r="C22" s="108" t="s">
        <v>71</v>
      </c>
      <c r="D22" s="3" t="s">
        <v>137</v>
      </c>
      <c r="E22" s="4"/>
      <c r="F22" s="3"/>
      <c r="G22" s="3"/>
      <c r="H22" s="3"/>
      <c r="I22" s="3"/>
      <c r="J22" s="3"/>
      <c r="K22" s="3"/>
      <c r="L22" s="3"/>
      <c r="M22" s="3"/>
      <c r="N22" s="3"/>
      <c r="O22" s="3"/>
      <c r="P22" s="3"/>
      <c r="Q22" s="3"/>
    </row>
    <row r="23" spans="2:17" x14ac:dyDescent="0.25">
      <c r="B23" s="108"/>
      <c r="C23" s="109"/>
      <c r="D23" s="3" t="s">
        <v>138</v>
      </c>
      <c r="E23" s="4"/>
      <c r="F23" s="3"/>
      <c r="G23" s="3"/>
      <c r="H23" s="3"/>
      <c r="I23" s="3"/>
      <c r="J23" s="3"/>
      <c r="K23" s="3"/>
      <c r="L23" s="3"/>
      <c r="M23" s="3"/>
      <c r="N23" s="3"/>
      <c r="O23" s="3"/>
      <c r="P23" s="3"/>
      <c r="Q23" s="3"/>
    </row>
    <row r="24" spans="2:17" ht="30" x14ac:dyDescent="0.25">
      <c r="B24" s="108"/>
      <c r="C24" s="110"/>
      <c r="D24" s="3" t="s">
        <v>139</v>
      </c>
      <c r="E24" s="4"/>
      <c r="F24" s="3"/>
      <c r="G24" s="3"/>
      <c r="H24" s="3"/>
      <c r="I24" s="3"/>
      <c r="J24" s="3"/>
      <c r="K24" s="3"/>
      <c r="L24" s="3"/>
      <c r="M24" s="3"/>
      <c r="N24" s="3"/>
      <c r="O24" s="3"/>
      <c r="P24" s="3"/>
      <c r="Q24" s="3"/>
    </row>
    <row r="25" spans="2:17" ht="18.75" customHeight="1" x14ac:dyDescent="0.25">
      <c r="B25" s="108" t="s">
        <v>103</v>
      </c>
      <c r="C25" s="108" t="s">
        <v>81</v>
      </c>
      <c r="D25" s="3" t="s">
        <v>140</v>
      </c>
      <c r="E25" s="4" t="s">
        <v>141</v>
      </c>
      <c r="F25" s="3"/>
      <c r="G25" s="3"/>
      <c r="H25" s="3"/>
      <c r="I25" s="3"/>
      <c r="J25" s="3"/>
      <c r="K25" s="3"/>
      <c r="L25" s="3"/>
      <c r="M25" s="3"/>
      <c r="N25" s="3"/>
      <c r="O25" s="3"/>
      <c r="P25" s="3"/>
      <c r="Q25" s="3"/>
    </row>
    <row r="26" spans="2:17" ht="30" x14ac:dyDescent="0.25">
      <c r="B26" s="109"/>
      <c r="C26" s="109"/>
      <c r="D26" s="3" t="s">
        <v>142</v>
      </c>
      <c r="E26" s="4" t="s">
        <v>143</v>
      </c>
      <c r="F26" s="3"/>
      <c r="G26" s="3"/>
      <c r="H26" s="3"/>
      <c r="I26" s="3"/>
      <c r="J26" s="3"/>
      <c r="K26" s="3"/>
      <c r="L26" s="3"/>
      <c r="M26" s="3"/>
      <c r="N26" s="3"/>
      <c r="O26" s="3"/>
      <c r="P26" s="3"/>
      <c r="Q26" s="3"/>
    </row>
    <row r="27" spans="2:17" ht="30" customHeight="1" x14ac:dyDescent="0.25">
      <c r="B27" s="109"/>
      <c r="C27" s="110"/>
      <c r="D27" s="3" t="s">
        <v>109</v>
      </c>
      <c r="E27" s="3" t="s">
        <v>110</v>
      </c>
      <c r="F27" s="3"/>
      <c r="G27" s="3"/>
      <c r="H27" s="3"/>
      <c r="I27" s="3"/>
      <c r="J27" s="3"/>
      <c r="K27" s="3"/>
      <c r="L27" s="3"/>
      <c r="M27" s="3"/>
      <c r="N27" s="3"/>
      <c r="O27" s="3"/>
      <c r="P27" s="3"/>
      <c r="Q27" s="3"/>
    </row>
    <row r="28" spans="2:17" ht="60" x14ac:dyDescent="0.25">
      <c r="B28" s="109"/>
      <c r="C28" s="3" t="s">
        <v>83</v>
      </c>
      <c r="D28" s="3" t="s">
        <v>113</v>
      </c>
      <c r="E28" s="3" t="s">
        <v>114</v>
      </c>
      <c r="F28" s="3"/>
      <c r="G28" s="3"/>
      <c r="H28" s="3"/>
      <c r="I28" s="3"/>
      <c r="J28" s="3"/>
      <c r="K28" s="3"/>
      <c r="L28" s="3"/>
      <c r="M28" s="3"/>
      <c r="N28" s="3"/>
      <c r="O28" s="3"/>
      <c r="P28" s="3"/>
      <c r="Q28" s="3"/>
    </row>
    <row r="29" spans="2:17" ht="60" x14ac:dyDescent="0.25">
      <c r="B29" s="109"/>
      <c r="C29" s="3" t="s">
        <v>90</v>
      </c>
      <c r="D29" s="3" t="s">
        <v>115</v>
      </c>
      <c r="E29" s="3"/>
      <c r="F29" s="3"/>
      <c r="G29" s="3"/>
      <c r="H29" s="3"/>
      <c r="I29" s="3"/>
      <c r="J29" s="3"/>
      <c r="K29" s="3"/>
      <c r="L29" s="3"/>
      <c r="M29" s="3"/>
      <c r="N29" s="3"/>
      <c r="O29" s="3"/>
      <c r="P29" s="3"/>
      <c r="Q29" s="3"/>
    </row>
    <row r="30" spans="2:17" ht="30" x14ac:dyDescent="0.25">
      <c r="B30" s="109"/>
      <c r="C30" s="3" t="s">
        <v>92</v>
      </c>
      <c r="D30" s="3" t="s">
        <v>111</v>
      </c>
      <c r="E30" s="3" t="s">
        <v>112</v>
      </c>
      <c r="F30" s="3"/>
      <c r="G30" s="3"/>
      <c r="H30" s="3"/>
      <c r="I30" s="3"/>
      <c r="J30" s="3"/>
      <c r="K30" s="3"/>
      <c r="L30" s="3"/>
      <c r="M30" s="3"/>
      <c r="N30" s="3"/>
      <c r="O30" s="3"/>
      <c r="P30" s="3"/>
      <c r="Q30" s="3"/>
    </row>
    <row r="31" spans="2:17" ht="15" customHeight="1" x14ac:dyDescent="0.25">
      <c r="B31" s="109"/>
      <c r="C31" s="133" t="s">
        <v>95</v>
      </c>
      <c r="D31" s="133" t="s">
        <v>123</v>
      </c>
      <c r="E31" s="3" t="s">
        <v>120</v>
      </c>
      <c r="F31" s="3"/>
      <c r="G31" s="3"/>
      <c r="H31" s="3"/>
      <c r="I31" s="3"/>
      <c r="J31" s="3"/>
      <c r="K31" s="3"/>
      <c r="L31" s="3"/>
      <c r="M31" s="3"/>
      <c r="N31" s="3"/>
      <c r="O31" s="3"/>
      <c r="P31" s="3"/>
      <c r="Q31" s="3"/>
    </row>
    <row r="32" spans="2:17" x14ac:dyDescent="0.25">
      <c r="B32" s="109"/>
      <c r="C32" s="133"/>
      <c r="D32" s="133"/>
      <c r="E32" s="3" t="s">
        <v>119</v>
      </c>
      <c r="F32" s="3"/>
      <c r="G32" s="3"/>
      <c r="H32" s="3"/>
      <c r="I32" s="3"/>
      <c r="J32" s="3"/>
      <c r="K32" s="3"/>
      <c r="L32" s="3"/>
      <c r="M32" s="3"/>
      <c r="N32" s="3"/>
      <c r="O32" s="3"/>
      <c r="P32" s="3"/>
      <c r="Q32" s="3"/>
    </row>
    <row r="33" spans="2:17" x14ac:dyDescent="0.25">
      <c r="B33" s="109"/>
      <c r="C33" s="133"/>
      <c r="D33" s="133"/>
      <c r="E33" s="3" t="s">
        <v>121</v>
      </c>
      <c r="F33" s="3"/>
      <c r="G33" s="3"/>
      <c r="H33" s="3"/>
      <c r="I33" s="3"/>
      <c r="J33" s="3"/>
      <c r="K33" s="3"/>
      <c r="L33" s="3"/>
      <c r="M33" s="3"/>
      <c r="N33" s="3"/>
      <c r="O33" s="3"/>
      <c r="P33" s="3"/>
      <c r="Q33" s="3"/>
    </row>
    <row r="34" spans="2:17" x14ac:dyDescent="0.25">
      <c r="B34" s="109"/>
      <c r="C34" s="133"/>
      <c r="D34" s="133"/>
      <c r="E34" s="3" t="s">
        <v>122</v>
      </c>
      <c r="F34" s="3"/>
      <c r="G34" s="3"/>
      <c r="H34" s="3"/>
      <c r="I34" s="3"/>
      <c r="J34" s="3"/>
      <c r="K34" s="3"/>
      <c r="L34" s="3"/>
      <c r="M34" s="3"/>
      <c r="N34" s="3"/>
      <c r="O34" s="3"/>
      <c r="P34" s="3"/>
      <c r="Q34" s="3"/>
    </row>
    <row r="35" spans="2:17" ht="30" customHeight="1" x14ac:dyDescent="0.25">
      <c r="B35" s="109"/>
      <c r="C35" s="133"/>
      <c r="D35" s="133"/>
      <c r="E35" s="3" t="s">
        <v>124</v>
      </c>
      <c r="F35" s="3"/>
      <c r="G35" s="3"/>
      <c r="H35" s="3"/>
      <c r="I35" s="3"/>
      <c r="J35" s="3"/>
      <c r="K35" s="3"/>
      <c r="L35" s="3"/>
      <c r="M35" s="3"/>
      <c r="N35" s="3"/>
      <c r="O35" s="3"/>
      <c r="P35" s="3"/>
      <c r="Q35" s="3"/>
    </row>
    <row r="36" spans="2:17" x14ac:dyDescent="0.25">
      <c r="B36" s="109"/>
      <c r="C36" s="133"/>
      <c r="D36" s="133"/>
      <c r="E36" s="3" t="s">
        <v>125</v>
      </c>
      <c r="F36" s="3"/>
      <c r="G36" s="3"/>
      <c r="H36" s="3"/>
      <c r="I36" s="3"/>
      <c r="J36" s="3"/>
      <c r="K36" s="3"/>
      <c r="L36" s="3"/>
      <c r="M36" s="3"/>
      <c r="N36" s="3"/>
      <c r="O36" s="3"/>
      <c r="P36" s="3"/>
      <c r="Q36" s="3"/>
    </row>
    <row r="37" spans="2:17" x14ac:dyDescent="0.25">
      <c r="B37" s="109"/>
      <c r="C37" s="133"/>
      <c r="D37" s="108" t="s">
        <v>127</v>
      </c>
      <c r="E37" s="3" t="s">
        <v>128</v>
      </c>
      <c r="F37" s="3"/>
      <c r="G37" s="3"/>
      <c r="H37" s="3"/>
      <c r="I37" s="3"/>
      <c r="J37" s="3"/>
      <c r="K37" s="3"/>
      <c r="L37" s="3"/>
      <c r="M37" s="3"/>
      <c r="N37" s="3"/>
      <c r="O37" s="3"/>
      <c r="P37" s="3"/>
      <c r="Q37" s="3"/>
    </row>
    <row r="38" spans="2:17" ht="30" x14ac:dyDescent="0.25">
      <c r="B38" s="109"/>
      <c r="C38" s="133"/>
      <c r="D38" s="109"/>
      <c r="E38" s="3" t="s">
        <v>129</v>
      </c>
      <c r="F38" s="3"/>
      <c r="G38" s="3"/>
      <c r="H38" s="3"/>
      <c r="I38" s="3"/>
      <c r="J38" s="3"/>
      <c r="K38" s="3"/>
      <c r="L38" s="3"/>
      <c r="M38" s="3"/>
      <c r="N38" s="3"/>
      <c r="O38" s="3"/>
      <c r="P38" s="3"/>
      <c r="Q38" s="3"/>
    </row>
    <row r="39" spans="2:17" x14ac:dyDescent="0.25">
      <c r="B39" s="110"/>
      <c r="C39" s="133"/>
      <c r="D39" s="110"/>
      <c r="E39" s="3" t="s">
        <v>130</v>
      </c>
      <c r="F39" s="3"/>
      <c r="G39" s="3"/>
      <c r="H39" s="3"/>
      <c r="I39" s="3"/>
      <c r="J39" s="3"/>
      <c r="K39" s="3"/>
      <c r="L39" s="3"/>
      <c r="M39" s="3"/>
      <c r="N39" s="3"/>
      <c r="O39" s="3"/>
      <c r="P39" s="3"/>
      <c r="Q39" s="3"/>
    </row>
  </sheetData>
  <mergeCells count="10">
    <mergeCell ref="B7:B12"/>
    <mergeCell ref="C13:C14"/>
    <mergeCell ref="C22:C24"/>
    <mergeCell ref="B25:B39"/>
    <mergeCell ref="C25:C27"/>
    <mergeCell ref="D31:D36"/>
    <mergeCell ref="C31:C39"/>
    <mergeCell ref="B20:B24"/>
    <mergeCell ref="B13:B19"/>
    <mergeCell ref="D37:D39"/>
  </mergeCells>
  <pageMargins left="0.7" right="0.7" top="0.75" bottom="0.75" header="0.3" footer="0.3"/>
  <pageSetup paperSize="17" scale="5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
  <sheetViews>
    <sheetView showGridLines="0" workbookViewId="0"/>
  </sheetViews>
  <sheetFormatPr defaultColWidth="24.140625" defaultRowHeight="15.75" x14ac:dyDescent="0.25"/>
  <cols>
    <col min="1" max="4" width="40.28515625" customWidth="1"/>
    <col min="5" max="5" width="40.28515625" style="38" customWidth="1"/>
    <col min="6" max="6" width="40.28515625" customWidth="1"/>
  </cols>
  <sheetData>
    <row r="1" spans="1:4" ht="33.75" x14ac:dyDescent="0.25">
      <c r="A1" s="72" t="str">
        <f>+Cover!B4</f>
        <v>Penn Psychiatry</v>
      </c>
      <c r="C1" s="49"/>
      <c r="D1" s="10"/>
    </row>
    <row r="2" spans="1:4" ht="28.5" x14ac:dyDescent="0.45">
      <c r="A2" s="27" t="str">
        <f>Cover!B5</f>
        <v>Strategic Plan Tracking, 2023</v>
      </c>
      <c r="B2" s="1"/>
      <c r="C2" s="1"/>
      <c r="D2" s="1"/>
    </row>
    <row r="3" spans="1:4" s="80" customFormat="1" ht="21" x14ac:dyDescent="0.35">
      <c r="A3" s="78" t="s">
        <v>267</v>
      </c>
      <c r="B3" s="79"/>
      <c r="C3" s="79"/>
      <c r="D3" s="79"/>
    </row>
  </sheetData>
  <conditionalFormatting sqref="F1:F1048576">
    <cfRule type="containsText" dxfId="11" priority="1" operator="containsText" text="In Progress">
      <formula>NOT(ISERROR(SEARCH("In Progress",F1)))</formula>
    </cfRule>
    <cfRule type="containsText" dxfId="10" priority="2" operator="containsText" text="Slipping">
      <formula>NOT(ISERROR(SEARCH("Slipping",F1)))</formula>
    </cfRule>
    <cfRule type="containsText" dxfId="9" priority="3" operator="containsText" text="At Risk">
      <formula>NOT(ISERROR(SEARCH("At Risk",F1)))</formula>
    </cfRule>
    <cfRule type="containsText" dxfId="8" priority="4" operator="containsText" text="Complete">
      <formula>NOT(ISERROR(SEARCH("Complete",F1)))</formula>
    </cfRule>
  </conditionalFormatting>
  <pageMargins left="0.7" right="0.7" top="0.75" bottom="0.75" header="0.3" footer="0.3"/>
  <pageSetup paperSize="17" scale="69"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
  <sheetViews>
    <sheetView showGridLines="0" workbookViewId="0"/>
  </sheetViews>
  <sheetFormatPr defaultColWidth="24.140625" defaultRowHeight="15.75" x14ac:dyDescent="0.25"/>
  <cols>
    <col min="1" max="4" width="40.28515625" customWidth="1"/>
    <col min="5" max="5" width="40.28515625" style="38" customWidth="1"/>
    <col min="6" max="6" width="40.28515625" customWidth="1"/>
  </cols>
  <sheetData>
    <row r="1" spans="1:4" ht="33.75" x14ac:dyDescent="0.25">
      <c r="A1" s="72" t="str">
        <f>+Cover!B4</f>
        <v>Penn Psychiatry</v>
      </c>
      <c r="C1" s="49"/>
      <c r="D1" s="10"/>
    </row>
    <row r="2" spans="1:4" ht="28.5" x14ac:dyDescent="0.45">
      <c r="A2" s="27" t="str">
        <f>Cover!B5</f>
        <v>Strategic Plan Tracking, 2023</v>
      </c>
      <c r="B2" s="1"/>
      <c r="C2" s="1"/>
      <c r="D2" s="1"/>
    </row>
    <row r="3" spans="1:4" s="80" customFormat="1" ht="21" x14ac:dyDescent="0.35">
      <c r="A3" s="78" t="s">
        <v>268</v>
      </c>
      <c r="B3" s="79"/>
      <c r="C3" s="79"/>
      <c r="D3" s="79"/>
    </row>
  </sheetData>
  <conditionalFormatting sqref="F1:F1048576">
    <cfRule type="containsText" dxfId="7" priority="1" operator="containsText" text="In Progress">
      <formula>NOT(ISERROR(SEARCH("In Progress",F1)))</formula>
    </cfRule>
    <cfRule type="containsText" dxfId="6" priority="2" operator="containsText" text="Slipping">
      <formula>NOT(ISERROR(SEARCH("Slipping",F1)))</formula>
    </cfRule>
    <cfRule type="containsText" dxfId="5" priority="3" operator="containsText" text="At Risk">
      <formula>NOT(ISERROR(SEARCH("At Risk",F1)))</formula>
    </cfRule>
    <cfRule type="containsText" dxfId="4" priority="4" operator="containsText" text="Complete">
      <formula>NOT(ISERROR(SEARCH("Complete",F1)))</formula>
    </cfRule>
  </conditionalFormatting>
  <pageMargins left="0.7" right="0.7" top="0.75" bottom="0.75" header="0.3" footer="0.3"/>
  <pageSetup paperSize="17" scale="6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22"/>
  <sheetViews>
    <sheetView showGridLines="0" topLeftCell="E1" zoomScale="110" zoomScaleNormal="110" workbookViewId="0">
      <pane ySplit="6" topLeftCell="A7" activePane="bottomLeft" state="frozen"/>
      <selection activeCell="D1" sqref="D1"/>
      <selection pane="bottomLeft" activeCell="D11" sqref="D11:D12"/>
    </sheetView>
  </sheetViews>
  <sheetFormatPr defaultColWidth="10.85546875" defaultRowHeight="15.75" x14ac:dyDescent="0.25"/>
  <cols>
    <col min="1" max="1" width="3.7109375" customWidth="1"/>
    <col min="2" max="3" width="33.42578125" customWidth="1"/>
    <col min="4" max="5" width="51" customWidth="1"/>
    <col min="6" max="6" width="13.85546875" style="2" customWidth="1"/>
    <col min="7" max="8" width="51" customWidth="1"/>
    <col min="9" max="9" width="45.85546875" customWidth="1"/>
    <col min="10" max="10" width="10.7109375" style="38" customWidth="1"/>
    <col min="11" max="11" width="15.140625" customWidth="1"/>
    <col min="12" max="12" width="41" customWidth="1"/>
    <col min="13" max="13" width="21.85546875" style="81" hidden="1" customWidth="1"/>
    <col min="14" max="16" width="18.85546875" customWidth="1"/>
    <col min="17" max="17" width="13" style="82" customWidth="1"/>
    <col min="18" max="18" width="13" customWidth="1"/>
    <col min="19" max="21" width="3.28515625" bestFit="1" customWidth="1"/>
    <col min="22" max="22" width="3.28515625" customWidth="1"/>
    <col min="23" max="26" width="3.28515625" bestFit="1" customWidth="1"/>
    <col min="27" max="27" width="3.28515625" customWidth="1"/>
    <col min="28" max="29" width="3.28515625" bestFit="1" customWidth="1"/>
    <col min="30" max="30" width="41" customWidth="1"/>
  </cols>
  <sheetData>
    <row r="1" spans="2:30" x14ac:dyDescent="0.25">
      <c r="B1" t="s">
        <v>376</v>
      </c>
    </row>
    <row r="2" spans="2:30" ht="33.75" x14ac:dyDescent="0.25">
      <c r="B2" s="72" t="str">
        <f>Cover!B4</f>
        <v>Penn Psychiatry</v>
      </c>
      <c r="C2" s="72"/>
      <c r="G2" s="49"/>
      <c r="H2" s="10"/>
    </row>
    <row r="3" spans="2:30" ht="26.25" x14ac:dyDescent="0.25">
      <c r="B3" s="83" t="str">
        <f>+Cover!B5</f>
        <v>Strategic Plan Tracking, 2023</v>
      </c>
      <c r="C3" s="83"/>
      <c r="D3" s="1"/>
      <c r="E3" s="1"/>
      <c r="F3" s="101"/>
      <c r="G3" s="1"/>
      <c r="H3" s="1"/>
    </row>
    <row r="4" spans="2:30" ht="23.25" x14ac:dyDescent="0.35">
      <c r="B4" s="84">
        <f>+Cover!B6</f>
        <v>45089</v>
      </c>
      <c r="C4" s="84"/>
      <c r="D4" s="1"/>
      <c r="E4" s="1"/>
      <c r="F4" s="101"/>
      <c r="G4" s="1"/>
      <c r="H4" s="1"/>
    </row>
    <row r="5" spans="2:30" ht="26.25" x14ac:dyDescent="0.4">
      <c r="B5" s="1"/>
      <c r="C5" s="1"/>
      <c r="D5" s="1"/>
      <c r="E5" s="1"/>
      <c r="F5" s="101"/>
      <c r="G5" s="1"/>
      <c r="H5" s="1"/>
      <c r="O5" s="122" t="s">
        <v>381</v>
      </c>
      <c r="P5" s="122"/>
      <c r="Q5" s="123" t="s">
        <v>382</v>
      </c>
      <c r="R5" s="123"/>
      <c r="S5" s="115" t="s">
        <v>300</v>
      </c>
      <c r="T5" s="116"/>
      <c r="U5" s="116"/>
      <c r="V5" s="116"/>
      <c r="W5" s="116"/>
      <c r="X5" s="116"/>
      <c r="Y5" s="116"/>
      <c r="Z5" s="116"/>
      <c r="AA5" s="116"/>
      <c r="AB5" s="116"/>
      <c r="AC5" s="116"/>
      <c r="AD5" s="117"/>
    </row>
    <row r="6" spans="2:30" s="98" customFormat="1" ht="81.75" x14ac:dyDescent="0.25">
      <c r="B6" s="86" t="s">
        <v>384</v>
      </c>
      <c r="C6" s="86" t="s">
        <v>383</v>
      </c>
      <c r="D6" s="86" t="s">
        <v>3</v>
      </c>
      <c r="E6" s="86" t="s">
        <v>385</v>
      </c>
      <c r="F6" s="86" t="s">
        <v>394</v>
      </c>
      <c r="G6" s="86" t="s">
        <v>4</v>
      </c>
      <c r="H6" s="86" t="s">
        <v>5</v>
      </c>
      <c r="I6" s="86" t="s">
        <v>301</v>
      </c>
      <c r="J6" s="47" t="s">
        <v>172</v>
      </c>
      <c r="K6" s="86" t="s">
        <v>173</v>
      </c>
      <c r="L6" s="86" t="s">
        <v>179</v>
      </c>
      <c r="M6" s="85" t="s">
        <v>302</v>
      </c>
      <c r="N6" s="86" t="s">
        <v>303</v>
      </c>
      <c r="O6" s="87" t="s">
        <v>304</v>
      </c>
      <c r="P6" s="86" t="s">
        <v>305</v>
      </c>
      <c r="Q6" s="87" t="s">
        <v>304</v>
      </c>
      <c r="R6" s="86" t="s">
        <v>305</v>
      </c>
      <c r="S6" s="97" t="s">
        <v>306</v>
      </c>
      <c r="T6" s="97" t="s">
        <v>307</v>
      </c>
      <c r="U6" s="97" t="s">
        <v>308</v>
      </c>
      <c r="V6" s="97" t="s">
        <v>309</v>
      </c>
      <c r="W6" s="97" t="s">
        <v>310</v>
      </c>
      <c r="X6" s="97" t="s">
        <v>311</v>
      </c>
      <c r="Y6" s="97" t="s">
        <v>312</v>
      </c>
      <c r="Z6" s="97" t="s">
        <v>313</v>
      </c>
      <c r="AA6" s="97" t="s">
        <v>375</v>
      </c>
      <c r="AB6" s="97" t="s">
        <v>314</v>
      </c>
      <c r="AC6" s="97" t="s">
        <v>315</v>
      </c>
      <c r="AD6" s="86" t="s">
        <v>316</v>
      </c>
    </row>
    <row r="7" spans="2:30" s="2" customFormat="1" ht="51.75" customHeight="1" x14ac:dyDescent="0.25">
      <c r="B7" s="108" t="s">
        <v>100</v>
      </c>
      <c r="C7" s="124" t="s">
        <v>323</v>
      </c>
      <c r="D7" s="124" t="s">
        <v>328</v>
      </c>
      <c r="E7" s="103" t="s">
        <v>432</v>
      </c>
      <c r="F7" s="102" t="s">
        <v>415</v>
      </c>
      <c r="G7" s="99" t="s">
        <v>334</v>
      </c>
      <c r="H7" s="94" t="s">
        <v>435</v>
      </c>
      <c r="I7" s="88"/>
      <c r="J7" s="46">
        <v>0</v>
      </c>
      <c r="K7" s="42" t="s">
        <v>472</v>
      </c>
      <c r="L7" s="42"/>
      <c r="M7" s="89"/>
      <c r="N7" s="42"/>
      <c r="O7" s="90"/>
      <c r="P7" s="42"/>
      <c r="Q7" s="90"/>
      <c r="R7" s="42"/>
      <c r="S7" s="91"/>
      <c r="T7" s="91"/>
      <c r="U7" s="91"/>
      <c r="V7" s="91"/>
      <c r="W7" s="91"/>
      <c r="X7" s="91" t="s">
        <v>185</v>
      </c>
      <c r="Y7" s="91"/>
      <c r="Z7" s="91"/>
      <c r="AA7" s="91"/>
      <c r="AB7" s="91"/>
      <c r="AC7" s="91"/>
      <c r="AD7" s="42"/>
    </row>
    <row r="8" spans="2:30" s="2" customFormat="1" ht="51.75" customHeight="1" x14ac:dyDescent="0.25">
      <c r="B8" s="109"/>
      <c r="C8" s="125"/>
      <c r="D8" s="125"/>
      <c r="E8" s="103" t="s">
        <v>432</v>
      </c>
      <c r="F8" s="102" t="s">
        <v>417</v>
      </c>
      <c r="G8" s="99" t="s">
        <v>336</v>
      </c>
      <c r="H8" s="94" t="s">
        <v>390</v>
      </c>
      <c r="I8" s="88"/>
      <c r="J8" s="46">
        <v>0</v>
      </c>
      <c r="K8" s="42" t="s">
        <v>472</v>
      </c>
      <c r="L8" s="42"/>
      <c r="M8" s="89"/>
      <c r="N8" s="42"/>
      <c r="O8" s="90"/>
      <c r="P8" s="42"/>
      <c r="Q8" s="90"/>
      <c r="R8" s="42"/>
      <c r="S8" s="91"/>
      <c r="T8" s="91"/>
      <c r="U8" s="91"/>
      <c r="V8" s="91"/>
      <c r="W8" s="91"/>
      <c r="X8" s="91" t="s">
        <v>185</v>
      </c>
      <c r="Y8" s="91"/>
      <c r="Z8" s="91"/>
      <c r="AA8" s="91"/>
      <c r="AB8" s="91"/>
      <c r="AC8" s="91"/>
      <c r="AD8" s="42"/>
    </row>
    <row r="9" spans="2:30" s="2" customFormat="1" ht="51.75" customHeight="1" x14ac:dyDescent="0.25">
      <c r="B9" s="109"/>
      <c r="C9" s="125"/>
      <c r="D9" s="125"/>
      <c r="E9" s="103" t="s">
        <v>432</v>
      </c>
      <c r="F9" s="102" t="s">
        <v>419</v>
      </c>
      <c r="G9" s="99" t="s">
        <v>337</v>
      </c>
      <c r="H9" s="94" t="s">
        <v>391</v>
      </c>
      <c r="I9" s="88"/>
      <c r="J9" s="46">
        <v>0</v>
      </c>
      <c r="K9" s="42" t="s">
        <v>472</v>
      </c>
      <c r="L9" s="42"/>
      <c r="M9" s="89"/>
      <c r="N9" s="42"/>
      <c r="O9" s="90" t="s">
        <v>402</v>
      </c>
      <c r="P9" s="42"/>
      <c r="Q9" s="90" t="s">
        <v>402</v>
      </c>
      <c r="R9" s="42"/>
      <c r="S9" s="91"/>
      <c r="T9" s="91"/>
      <c r="U9" s="91"/>
      <c r="V9" s="91"/>
      <c r="W9" s="91"/>
      <c r="X9" s="91" t="s">
        <v>185</v>
      </c>
      <c r="Y9" s="91"/>
      <c r="Z9" s="91"/>
      <c r="AA9" s="91"/>
      <c r="AB9" s="91"/>
      <c r="AC9" s="91"/>
      <c r="AD9" s="42"/>
    </row>
    <row r="10" spans="2:30" s="2" customFormat="1" ht="51.75" customHeight="1" x14ac:dyDescent="0.25">
      <c r="B10" s="109"/>
      <c r="C10" s="125"/>
      <c r="D10" s="125"/>
      <c r="E10" s="103" t="s">
        <v>433</v>
      </c>
      <c r="F10" s="102" t="s">
        <v>426</v>
      </c>
      <c r="G10" s="99" t="s">
        <v>339</v>
      </c>
      <c r="H10" s="94" t="s">
        <v>436</v>
      </c>
      <c r="I10" s="88"/>
      <c r="J10" s="46">
        <v>0</v>
      </c>
      <c r="K10" s="42" t="s">
        <v>472</v>
      </c>
      <c r="L10" s="42"/>
      <c r="M10" s="89"/>
      <c r="N10" s="42"/>
      <c r="O10" s="90"/>
      <c r="P10" s="42"/>
      <c r="Q10" s="90"/>
      <c r="R10" s="42"/>
      <c r="S10" s="91"/>
      <c r="T10" s="91"/>
      <c r="U10" s="91"/>
      <c r="V10" s="91"/>
      <c r="W10" s="91"/>
      <c r="X10" s="91" t="s">
        <v>185</v>
      </c>
      <c r="Y10" s="91"/>
      <c r="Z10" s="91"/>
      <c r="AA10" s="91"/>
      <c r="AB10" s="91"/>
      <c r="AC10" s="91"/>
      <c r="AD10" s="42"/>
    </row>
    <row r="11" spans="2:30" ht="51.75" customHeight="1" x14ac:dyDescent="0.25">
      <c r="B11" s="113"/>
      <c r="C11" s="135"/>
      <c r="D11" s="135"/>
      <c r="E11" s="104" t="s">
        <v>431</v>
      </c>
      <c r="F11" s="102" t="s">
        <v>411</v>
      </c>
      <c r="G11" s="100" t="s">
        <v>348</v>
      </c>
      <c r="H11" s="94" t="s">
        <v>450</v>
      </c>
      <c r="I11" s="88"/>
      <c r="J11" s="46">
        <v>0</v>
      </c>
      <c r="K11" s="42" t="s">
        <v>472</v>
      </c>
      <c r="L11" s="42"/>
      <c r="M11" s="89"/>
      <c r="N11" s="42"/>
      <c r="O11" s="90"/>
      <c r="P11" s="42"/>
      <c r="Q11" s="90"/>
      <c r="R11" s="42"/>
      <c r="S11" s="91"/>
      <c r="T11" s="91"/>
      <c r="U11" s="91"/>
      <c r="V11" s="91"/>
      <c r="W11" s="91"/>
      <c r="X11" s="91"/>
      <c r="Y11" s="91"/>
      <c r="Z11" s="91"/>
      <c r="AA11" s="91" t="s">
        <v>185</v>
      </c>
      <c r="AB11" s="91"/>
      <c r="AC11" s="91"/>
      <c r="AD11" s="42"/>
    </row>
    <row r="12" spans="2:30" ht="51.75" customHeight="1" x14ac:dyDescent="0.25">
      <c r="B12" s="113"/>
      <c r="C12" s="136"/>
      <c r="D12" s="136"/>
      <c r="E12" s="104" t="s">
        <v>433</v>
      </c>
      <c r="F12" s="102" t="s">
        <v>427</v>
      </c>
      <c r="G12" s="100" t="s">
        <v>346</v>
      </c>
      <c r="H12" s="94" t="s">
        <v>453</v>
      </c>
      <c r="I12" s="88"/>
      <c r="J12" s="46">
        <v>0</v>
      </c>
      <c r="K12" s="42" t="s">
        <v>472</v>
      </c>
      <c r="L12" s="42"/>
      <c r="M12" s="89"/>
      <c r="N12" s="42"/>
      <c r="O12" s="90"/>
      <c r="P12" s="42"/>
      <c r="Q12" s="90"/>
      <c r="R12" s="42"/>
      <c r="S12" s="91"/>
      <c r="T12" s="91"/>
      <c r="U12" s="91"/>
      <c r="V12" s="91"/>
      <c r="W12" s="91"/>
      <c r="X12" s="91"/>
      <c r="Y12" s="91"/>
      <c r="Z12" s="91"/>
      <c r="AA12" s="91" t="s">
        <v>185</v>
      </c>
      <c r="AB12" s="91"/>
      <c r="AC12" s="91"/>
      <c r="AD12" s="42"/>
    </row>
    <row r="13" spans="2:30" ht="89.25" customHeight="1" x14ac:dyDescent="0.25">
      <c r="B13" s="134" t="s">
        <v>103</v>
      </c>
      <c r="C13" s="118" t="s">
        <v>327</v>
      </c>
      <c r="D13" s="120" t="s">
        <v>333</v>
      </c>
      <c r="E13" s="103" t="s">
        <v>430</v>
      </c>
      <c r="F13" s="102" t="s">
        <v>406</v>
      </c>
      <c r="G13" s="100" t="s">
        <v>351</v>
      </c>
      <c r="H13" s="94" t="s">
        <v>455</v>
      </c>
      <c r="I13" s="88"/>
      <c r="J13" s="46">
        <v>0</v>
      </c>
      <c r="K13" s="42" t="s">
        <v>472</v>
      </c>
      <c r="L13" s="42"/>
      <c r="M13" s="89"/>
      <c r="N13" s="42"/>
      <c r="O13" s="90" t="s">
        <v>403</v>
      </c>
      <c r="P13" s="42"/>
      <c r="Q13" s="90" t="s">
        <v>404</v>
      </c>
      <c r="R13" s="42"/>
      <c r="S13" s="91"/>
      <c r="T13" s="91"/>
      <c r="U13" s="91"/>
      <c r="V13" s="91"/>
      <c r="W13" s="91"/>
      <c r="X13" s="91"/>
      <c r="Y13" s="91"/>
      <c r="Z13" s="91"/>
      <c r="AA13" s="91"/>
      <c r="AB13" s="91"/>
      <c r="AC13" s="91" t="s">
        <v>185</v>
      </c>
      <c r="AD13" s="42"/>
    </row>
    <row r="14" spans="2:30" ht="75" customHeight="1" x14ac:dyDescent="0.25">
      <c r="B14" s="113"/>
      <c r="C14" s="118"/>
      <c r="D14" s="120"/>
      <c r="E14" s="103" t="s">
        <v>433</v>
      </c>
      <c r="F14" s="102" t="s">
        <v>425</v>
      </c>
      <c r="G14" s="100" t="s">
        <v>354</v>
      </c>
      <c r="H14" s="94" t="s">
        <v>462</v>
      </c>
      <c r="I14" s="88"/>
      <c r="J14" s="46">
        <v>0</v>
      </c>
      <c r="K14" s="42" t="s">
        <v>472</v>
      </c>
      <c r="L14" s="42"/>
      <c r="M14" s="89"/>
      <c r="N14" s="42"/>
      <c r="O14" s="90" t="s">
        <v>401</v>
      </c>
      <c r="P14" s="42"/>
      <c r="Q14" s="90"/>
      <c r="R14" s="42"/>
      <c r="S14" s="91"/>
      <c r="T14" s="91"/>
      <c r="U14" s="91"/>
      <c r="V14" s="91"/>
      <c r="W14" s="91"/>
      <c r="X14" s="91"/>
      <c r="Y14" s="91"/>
      <c r="Z14" s="91"/>
      <c r="AA14" s="91"/>
      <c r="AB14" s="91"/>
      <c r="AC14" s="91" t="s">
        <v>185</v>
      </c>
      <c r="AD14" s="42"/>
    </row>
    <row r="17" spans="9:9" x14ac:dyDescent="0.25">
      <c r="I17" s="92"/>
    </row>
    <row r="18" spans="9:9" x14ac:dyDescent="0.25">
      <c r="I18" s="92"/>
    </row>
    <row r="19" spans="9:9" x14ac:dyDescent="0.25">
      <c r="I19" s="92"/>
    </row>
    <row r="20" spans="9:9" x14ac:dyDescent="0.25">
      <c r="I20" s="92"/>
    </row>
    <row r="21" spans="9:9" x14ac:dyDescent="0.25">
      <c r="I21" s="92"/>
    </row>
    <row r="22" spans="9:9" x14ac:dyDescent="0.25">
      <c r="I22" s="92"/>
    </row>
  </sheetData>
  <mergeCells count="12">
    <mergeCell ref="O5:P5"/>
    <mergeCell ref="Q5:R5"/>
    <mergeCell ref="S5:AD5"/>
    <mergeCell ref="B7:B10"/>
    <mergeCell ref="B13:B14"/>
    <mergeCell ref="C13:C14"/>
    <mergeCell ref="D13:D14"/>
    <mergeCell ref="D7:D10"/>
    <mergeCell ref="C7:C10"/>
    <mergeCell ref="B11:B12"/>
    <mergeCell ref="C11:C12"/>
    <mergeCell ref="D11:D12"/>
  </mergeCells>
  <conditionalFormatting sqref="K1:K1048576">
    <cfRule type="containsText" dxfId="3" priority="1" operator="containsText" text="In Progress">
      <formula>NOT(ISERROR(SEARCH("In Progress",K1)))</formula>
    </cfRule>
    <cfRule type="containsText" dxfId="2" priority="2" operator="containsText" text="Slipping">
      <formula>NOT(ISERROR(SEARCH("Slipping",K1)))</formula>
    </cfRule>
    <cfRule type="containsText" dxfId="1" priority="3" operator="containsText" text="At Risk">
      <formula>NOT(ISERROR(SEARCH("At Risk",K1)))</formula>
    </cfRule>
    <cfRule type="containsText" dxfId="0" priority="4" operator="containsText" text="Complete">
      <formula>NOT(ISERROR(SEARCH("Complete",K1)))</formula>
    </cfRule>
  </conditionalFormatting>
  <dataValidations count="6">
    <dataValidation type="list" allowBlank="1" showInputMessage="1" showErrorMessage="1" sqref="E7:E14">
      <formula1>OrganizingPrinciple</formula1>
    </dataValidation>
    <dataValidation type="list" allowBlank="1" showInputMessage="1" showErrorMessage="1" sqref="K7:K14">
      <formula1>Status</formula1>
    </dataValidation>
    <dataValidation type="list" allowBlank="1" showInputMessage="1" showErrorMessage="1" sqref="Q7:Q14 O7:O14">
      <formula1>Year</formula1>
    </dataValidation>
    <dataValidation type="list" allowBlank="1" showInputMessage="1" showErrorMessage="1" sqref="P7:P14 R7:R14">
      <formula1>Quarter</formula1>
    </dataValidation>
    <dataValidation type="list" allowBlank="1" showInputMessage="1" showErrorMessage="1" sqref="S7:AC14">
      <formula1>check</formula1>
    </dataValidation>
    <dataValidation type="list" allowBlank="1" showInputMessage="1" showErrorMessage="1" sqref="N7:N14">
      <formula1>YesNo</formula1>
    </dataValidation>
  </dataValidations>
  <pageMargins left="0.7" right="0.7" top="0.75" bottom="0.75" header="0.3" footer="0.3"/>
  <pageSetup paperSize="17" scale="69" fitToHeight="2"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5"/>
  <sheetViews>
    <sheetView showGridLines="0" zoomScaleNormal="100" workbookViewId="0"/>
  </sheetViews>
  <sheetFormatPr defaultRowHeight="15.75" x14ac:dyDescent="0.25"/>
  <cols>
    <col min="1" max="1" width="3" style="7" customWidth="1"/>
    <col min="2" max="2" width="174.28515625" style="7" customWidth="1"/>
    <col min="3" max="3" width="29.5703125" style="7" customWidth="1"/>
    <col min="4" max="5" width="29.5703125" style="12" customWidth="1"/>
    <col min="6" max="16384" width="9.140625" style="7"/>
  </cols>
  <sheetData>
    <row r="1" spans="2:5" x14ac:dyDescent="0.25">
      <c r="B1" s="11"/>
      <c r="C1" s="11"/>
    </row>
    <row r="2" spans="2:5" ht="144" customHeight="1" x14ac:dyDescent="0.25">
      <c r="B2" s="11"/>
      <c r="C2" s="11"/>
    </row>
    <row r="3" spans="2:5" s="9" customFormat="1" ht="133.5" customHeight="1" x14ac:dyDescent="0.25">
      <c r="B3" s="13"/>
      <c r="C3" s="14"/>
      <c r="D3" s="15"/>
      <c r="E3" s="15"/>
    </row>
    <row r="4" spans="2:5" s="9" customFormat="1" ht="45.75" customHeight="1" x14ac:dyDescent="0.25">
      <c r="B4" s="22"/>
      <c r="C4" s="14"/>
      <c r="D4" s="15"/>
      <c r="E4" s="15"/>
    </row>
    <row r="5" spans="2:5" ht="15.75" customHeight="1" x14ac:dyDescent="0.25">
      <c r="B5" s="23"/>
      <c r="C5" s="11"/>
    </row>
  </sheetData>
  <pageMargins left="0.7" right="0.7" top="0.75" bottom="0.75" header="0.3" footer="0.3"/>
  <pageSetup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44"/>
  <sheetViews>
    <sheetView showGridLines="0" topLeftCell="E25" zoomScale="60" zoomScaleNormal="60" workbookViewId="0">
      <selection activeCell="V49" sqref="V49"/>
    </sheetView>
  </sheetViews>
  <sheetFormatPr defaultRowHeight="15" x14ac:dyDescent="0.25"/>
  <cols>
    <col min="2" max="21" width="10.28515625" customWidth="1"/>
    <col min="22" max="22" width="87" customWidth="1"/>
    <col min="23" max="62" width="10.28515625" customWidth="1"/>
    <col min="64" max="79" width="6.5703125" customWidth="1"/>
  </cols>
  <sheetData>
    <row r="1" spans="1:78" s="7" customFormat="1" ht="30" x14ac:dyDescent="0.25">
      <c r="A1" s="6" t="s">
        <v>0</v>
      </c>
    </row>
    <row r="2" spans="1:78" s="9" customFormat="1" ht="26.25" x14ac:dyDescent="0.25">
      <c r="A2" s="8" t="s">
        <v>171</v>
      </c>
    </row>
    <row r="3" spans="1:78" ht="21" x14ac:dyDescent="0.25">
      <c r="BE3" s="9"/>
      <c r="BF3" s="9"/>
      <c r="BG3" s="9"/>
      <c r="BH3" s="9"/>
      <c r="BI3" s="9"/>
      <c r="BJ3" s="9"/>
      <c r="BL3" s="105" t="s">
        <v>150</v>
      </c>
      <c r="BM3" s="106"/>
      <c r="BN3" s="106"/>
      <c r="BO3" s="106"/>
      <c r="BP3" s="106"/>
      <c r="BQ3" s="106"/>
      <c r="BR3" s="106"/>
      <c r="BS3" s="106"/>
      <c r="BT3" s="106"/>
      <c r="BU3" s="106"/>
      <c r="BV3" s="106"/>
      <c r="BW3" s="106"/>
      <c r="BX3" s="106"/>
      <c r="BY3" s="106"/>
      <c r="BZ3" s="107"/>
    </row>
    <row r="4" spans="1:78" ht="48.75" customHeight="1" x14ac:dyDescent="0.5">
      <c r="B4" s="40" t="s">
        <v>149</v>
      </c>
      <c r="C4" s="41"/>
      <c r="D4" s="41"/>
      <c r="E4" s="41"/>
      <c r="F4" s="41"/>
      <c r="G4" s="41"/>
      <c r="H4" s="41"/>
      <c r="I4" s="41"/>
      <c r="J4" s="41"/>
      <c r="K4" s="41"/>
      <c r="L4" s="41"/>
      <c r="M4" s="41"/>
      <c r="N4" s="41"/>
      <c r="O4" s="41"/>
      <c r="P4" s="41"/>
      <c r="Q4" s="41"/>
      <c r="R4" s="41"/>
      <c r="S4" s="41"/>
      <c r="T4" s="41"/>
      <c r="U4" s="41"/>
      <c r="V4" s="33" t="s">
        <v>12</v>
      </c>
      <c r="W4" s="40" t="s">
        <v>149</v>
      </c>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L4" s="32"/>
      <c r="BM4" s="32"/>
      <c r="BN4" s="32"/>
      <c r="BO4" s="32"/>
      <c r="BP4" s="32"/>
      <c r="BQ4" s="32"/>
      <c r="BR4" s="32"/>
      <c r="BS4" s="32"/>
      <c r="BT4" s="32"/>
      <c r="BU4" s="32"/>
      <c r="BV4" s="32"/>
      <c r="BW4" s="32"/>
      <c r="BX4" s="32"/>
      <c r="BY4" s="32"/>
      <c r="BZ4" s="32"/>
    </row>
    <row r="5" spans="1:78" ht="48.75" customHeight="1" x14ac:dyDescent="0.5">
      <c r="B5" s="40" t="s">
        <v>149</v>
      </c>
      <c r="C5" s="41"/>
      <c r="D5" s="41"/>
      <c r="E5" s="41"/>
      <c r="F5" s="41"/>
      <c r="G5" s="41"/>
      <c r="H5" s="41"/>
      <c r="I5" s="41"/>
      <c r="J5" s="41"/>
      <c r="K5" s="41"/>
      <c r="L5" s="41"/>
      <c r="M5" s="41"/>
      <c r="N5" s="41"/>
      <c r="O5" s="41"/>
      <c r="P5" s="41"/>
      <c r="Q5" s="41"/>
      <c r="R5" s="41"/>
      <c r="S5" s="41"/>
      <c r="T5" s="41"/>
      <c r="U5" s="41"/>
      <c r="V5" s="33" t="s">
        <v>13</v>
      </c>
      <c r="W5" s="41"/>
      <c r="X5" s="40" t="s">
        <v>149</v>
      </c>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L5" s="32"/>
      <c r="BM5" s="32"/>
      <c r="BN5" s="32"/>
      <c r="BO5" s="32"/>
      <c r="BP5" s="32"/>
      <c r="BQ5" s="32"/>
      <c r="BR5" s="32"/>
      <c r="BS5" s="32"/>
      <c r="BT5" s="32"/>
      <c r="BU5" s="32"/>
      <c r="BV5" s="32"/>
      <c r="BW5" s="32"/>
      <c r="BX5" s="32"/>
      <c r="BY5" s="32"/>
      <c r="BZ5" s="32"/>
    </row>
    <row r="6" spans="1:78" ht="48.75" customHeight="1" x14ac:dyDescent="0.5">
      <c r="B6" s="40" t="s">
        <v>149</v>
      </c>
      <c r="C6" s="41"/>
      <c r="D6" s="41"/>
      <c r="E6" s="41"/>
      <c r="F6" s="41"/>
      <c r="G6" s="41"/>
      <c r="H6" s="41"/>
      <c r="I6" s="41"/>
      <c r="J6" s="41"/>
      <c r="K6" s="41"/>
      <c r="L6" s="41"/>
      <c r="M6" s="41"/>
      <c r="N6" s="41"/>
      <c r="O6" s="41"/>
      <c r="P6" s="41"/>
      <c r="Q6" s="41"/>
      <c r="R6" s="41"/>
      <c r="S6" s="41"/>
      <c r="T6" s="41"/>
      <c r="U6" s="41"/>
      <c r="V6" s="33" t="s">
        <v>14</v>
      </c>
      <c r="W6" s="41"/>
      <c r="X6" s="41"/>
      <c r="Y6" s="40" t="s">
        <v>149</v>
      </c>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L6" s="32"/>
      <c r="BM6" s="32"/>
      <c r="BN6" s="32"/>
      <c r="BO6" s="32"/>
      <c r="BP6" s="32"/>
      <c r="BQ6" s="32"/>
      <c r="BR6" s="32"/>
      <c r="BS6" s="32"/>
      <c r="BT6" s="32"/>
      <c r="BU6" s="32"/>
      <c r="BV6" s="32"/>
      <c r="BW6" s="32"/>
      <c r="BX6" s="32"/>
      <c r="BY6" s="32"/>
      <c r="BZ6" s="32"/>
    </row>
    <row r="7" spans="1:78" ht="48.75" customHeight="1" x14ac:dyDescent="0.5">
      <c r="B7" s="41"/>
      <c r="C7" s="40" t="s">
        <v>149</v>
      </c>
      <c r="D7" s="41"/>
      <c r="E7" s="41"/>
      <c r="F7" s="41"/>
      <c r="G7" s="41"/>
      <c r="H7" s="41"/>
      <c r="I7" s="41"/>
      <c r="J7" s="41"/>
      <c r="K7" s="41"/>
      <c r="L7" s="41"/>
      <c r="M7" s="41"/>
      <c r="N7" s="41"/>
      <c r="O7" s="41"/>
      <c r="P7" s="41"/>
      <c r="Q7" s="41"/>
      <c r="R7" s="41"/>
      <c r="S7" s="41"/>
      <c r="T7" s="41"/>
      <c r="U7" s="41"/>
      <c r="V7" s="33" t="s">
        <v>18</v>
      </c>
      <c r="W7" s="41"/>
      <c r="X7" s="41"/>
      <c r="Y7" s="41"/>
      <c r="Z7" s="40" t="s">
        <v>149</v>
      </c>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L7" s="32"/>
      <c r="BM7" s="32"/>
      <c r="BN7" s="32"/>
      <c r="BO7" s="32"/>
      <c r="BP7" s="32"/>
      <c r="BQ7" s="32"/>
      <c r="BR7" s="32"/>
      <c r="BS7" s="32"/>
      <c r="BT7" s="32"/>
      <c r="BU7" s="32"/>
      <c r="BV7" s="32"/>
      <c r="BW7" s="32"/>
      <c r="BX7" s="32"/>
      <c r="BY7" s="32"/>
      <c r="BZ7" s="32"/>
    </row>
    <row r="8" spans="1:78" ht="48.75" customHeight="1" x14ac:dyDescent="0.5">
      <c r="B8" s="41"/>
      <c r="C8" s="40" t="s">
        <v>149</v>
      </c>
      <c r="D8" s="41"/>
      <c r="E8" s="41"/>
      <c r="F8" s="41"/>
      <c r="G8" s="41"/>
      <c r="H8" s="41"/>
      <c r="I8" s="41"/>
      <c r="J8" s="41"/>
      <c r="K8" s="41"/>
      <c r="L8" s="41"/>
      <c r="M8" s="41"/>
      <c r="N8" s="41"/>
      <c r="O8" s="41"/>
      <c r="P8" s="41"/>
      <c r="Q8" s="41"/>
      <c r="R8" s="41"/>
      <c r="S8" s="41"/>
      <c r="T8" s="41"/>
      <c r="U8" s="41"/>
      <c r="V8" s="34" t="s">
        <v>19</v>
      </c>
      <c r="W8" s="41"/>
      <c r="X8" s="41"/>
      <c r="Y8" s="41"/>
      <c r="Z8" s="41"/>
      <c r="AA8" s="40" t="s">
        <v>149</v>
      </c>
      <c r="AB8" s="40" t="s">
        <v>149</v>
      </c>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L8" s="32"/>
      <c r="BM8" s="32"/>
      <c r="BN8" s="32"/>
      <c r="BO8" s="32"/>
      <c r="BP8" s="32"/>
      <c r="BQ8" s="32"/>
      <c r="BR8" s="32"/>
      <c r="BS8" s="32"/>
      <c r="BT8" s="32"/>
      <c r="BU8" s="32"/>
      <c r="BV8" s="32"/>
      <c r="BW8" s="32"/>
      <c r="BX8" s="32"/>
      <c r="BY8" s="32"/>
      <c r="BZ8" s="32"/>
    </row>
    <row r="9" spans="1:78" ht="48.75" customHeight="1" x14ac:dyDescent="0.5">
      <c r="B9" s="41"/>
      <c r="C9" s="40" t="s">
        <v>149</v>
      </c>
      <c r="D9" s="41"/>
      <c r="E9" s="41"/>
      <c r="F9" s="41"/>
      <c r="G9" s="41"/>
      <c r="H9" s="41"/>
      <c r="I9" s="41"/>
      <c r="J9" s="41"/>
      <c r="K9" s="41"/>
      <c r="L9" s="41"/>
      <c r="M9" s="41"/>
      <c r="N9" s="41"/>
      <c r="O9" s="41"/>
      <c r="P9" s="41"/>
      <c r="Q9" s="41"/>
      <c r="R9" s="41"/>
      <c r="S9" s="41"/>
      <c r="T9" s="41"/>
      <c r="U9" s="41"/>
      <c r="V9" s="33" t="s">
        <v>20</v>
      </c>
      <c r="W9" s="41"/>
      <c r="X9" s="41"/>
      <c r="Y9" s="41"/>
      <c r="Z9" s="41"/>
      <c r="AA9" s="41"/>
      <c r="AB9" s="41"/>
      <c r="AC9" s="40" t="s">
        <v>149</v>
      </c>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L9" s="32"/>
      <c r="BM9" s="32"/>
      <c r="BN9" s="32"/>
      <c r="BO9" s="32"/>
      <c r="BP9" s="32"/>
      <c r="BQ9" s="32"/>
      <c r="BR9" s="32"/>
      <c r="BS9" s="32"/>
      <c r="BT9" s="32"/>
      <c r="BU9" s="32"/>
      <c r="BV9" s="32"/>
      <c r="BW9" s="32"/>
      <c r="BX9" s="32"/>
      <c r="BY9" s="32"/>
      <c r="BZ9" s="32"/>
    </row>
    <row r="10" spans="1:78" ht="48.75" customHeight="1" x14ac:dyDescent="0.5">
      <c r="B10" s="41"/>
      <c r="C10" s="41"/>
      <c r="D10" s="40" t="s">
        <v>149</v>
      </c>
      <c r="E10" s="41"/>
      <c r="F10" s="41"/>
      <c r="G10" s="41"/>
      <c r="H10" s="41"/>
      <c r="I10" s="41"/>
      <c r="J10" s="41"/>
      <c r="K10" s="41"/>
      <c r="L10" s="41"/>
      <c r="M10" s="41"/>
      <c r="N10" s="41"/>
      <c r="O10" s="41"/>
      <c r="P10" s="41"/>
      <c r="Q10" s="41"/>
      <c r="R10" s="41"/>
      <c r="S10" s="41"/>
      <c r="T10" s="41"/>
      <c r="U10" s="41"/>
      <c r="V10" s="33" t="s">
        <v>25</v>
      </c>
      <c r="W10" s="41"/>
      <c r="X10" s="41"/>
      <c r="Y10" s="41"/>
      <c r="Z10" s="41"/>
      <c r="AA10" s="41"/>
      <c r="AB10" s="41"/>
      <c r="AC10" s="41"/>
      <c r="AD10" s="40" t="s">
        <v>149</v>
      </c>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L10" s="32"/>
      <c r="BM10" s="32"/>
      <c r="BN10" s="32"/>
      <c r="BO10" s="32"/>
      <c r="BP10" s="32"/>
      <c r="BQ10" s="32"/>
      <c r="BR10" s="32"/>
      <c r="BS10" s="32"/>
      <c r="BT10" s="32"/>
      <c r="BU10" s="32"/>
      <c r="BV10" s="32"/>
      <c r="BW10" s="32"/>
      <c r="BX10" s="32"/>
      <c r="BY10" s="32"/>
      <c r="BZ10" s="32"/>
    </row>
    <row r="11" spans="1:78" ht="48.75" customHeight="1" x14ac:dyDescent="0.5">
      <c r="B11" s="41"/>
      <c r="C11" s="41"/>
      <c r="D11" s="40" t="s">
        <v>149</v>
      </c>
      <c r="E11" s="41"/>
      <c r="F11" s="41"/>
      <c r="G11" s="41"/>
      <c r="H11" s="41"/>
      <c r="I11" s="41"/>
      <c r="J11" s="41"/>
      <c r="K11" s="41"/>
      <c r="L11" s="41"/>
      <c r="M11" s="41"/>
      <c r="N11" s="41"/>
      <c r="O11" s="41"/>
      <c r="P11" s="41"/>
      <c r="Q11" s="41"/>
      <c r="R11" s="41"/>
      <c r="S11" s="41"/>
      <c r="T11" s="41"/>
      <c r="U11" s="41"/>
      <c r="V11" s="34" t="s">
        <v>26</v>
      </c>
      <c r="W11" s="41"/>
      <c r="X11" s="41"/>
      <c r="Y11" s="41"/>
      <c r="Z11" s="41"/>
      <c r="AA11" s="41"/>
      <c r="AB11" s="41"/>
      <c r="AC11" s="41"/>
      <c r="AD11" s="41"/>
      <c r="AE11" s="40" t="s">
        <v>149</v>
      </c>
      <c r="AF11" s="40" t="s">
        <v>149</v>
      </c>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L11" s="32"/>
      <c r="BM11" s="32"/>
      <c r="BN11" s="32"/>
      <c r="BO11" s="32"/>
      <c r="BP11" s="32"/>
      <c r="BQ11" s="32"/>
      <c r="BR11" s="32"/>
      <c r="BS11" s="32"/>
      <c r="BT11" s="32"/>
      <c r="BU11" s="32"/>
      <c r="BV11" s="32"/>
      <c r="BW11" s="32"/>
      <c r="BX11" s="32"/>
      <c r="BY11" s="32"/>
      <c r="BZ11" s="32"/>
    </row>
    <row r="12" spans="1:78" ht="48.75" customHeight="1" x14ac:dyDescent="0.5">
      <c r="B12" s="41"/>
      <c r="C12" s="41"/>
      <c r="D12" s="40" t="s">
        <v>149</v>
      </c>
      <c r="E12" s="41"/>
      <c r="F12" s="41"/>
      <c r="G12" s="41"/>
      <c r="H12" s="41"/>
      <c r="I12" s="41"/>
      <c r="J12" s="41"/>
      <c r="K12" s="41"/>
      <c r="L12" s="41"/>
      <c r="M12" s="41"/>
      <c r="N12" s="41"/>
      <c r="O12" s="41"/>
      <c r="P12" s="41"/>
      <c r="Q12" s="41"/>
      <c r="R12" s="41"/>
      <c r="S12" s="41"/>
      <c r="T12" s="41"/>
      <c r="U12" s="41"/>
      <c r="V12" s="33" t="s">
        <v>27</v>
      </c>
      <c r="W12" s="41"/>
      <c r="X12" s="41"/>
      <c r="Y12" s="41"/>
      <c r="Z12" s="41"/>
      <c r="AA12" s="41"/>
      <c r="AB12" s="41"/>
      <c r="AC12" s="41"/>
      <c r="AD12" s="41"/>
      <c r="AE12" s="41"/>
      <c r="AF12" s="41"/>
      <c r="AG12" s="40" t="s">
        <v>149</v>
      </c>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L12" s="32"/>
      <c r="BM12" s="32"/>
      <c r="BN12" s="32"/>
      <c r="BO12" s="32"/>
      <c r="BP12" s="32"/>
      <c r="BQ12" s="32"/>
      <c r="BR12" s="32"/>
      <c r="BS12" s="32"/>
      <c r="BT12" s="32"/>
      <c r="BU12" s="32"/>
      <c r="BV12" s="32"/>
      <c r="BW12" s="32"/>
      <c r="BX12" s="32"/>
      <c r="BY12" s="32"/>
      <c r="BZ12" s="32"/>
    </row>
    <row r="13" spans="1:78" ht="48.75" customHeight="1" x14ac:dyDescent="0.5">
      <c r="B13" s="41"/>
      <c r="C13" s="41"/>
      <c r="D13" s="41"/>
      <c r="E13" s="40" t="s">
        <v>149</v>
      </c>
      <c r="F13" s="41"/>
      <c r="G13" s="41"/>
      <c r="H13" s="41"/>
      <c r="I13" s="41"/>
      <c r="J13" s="41"/>
      <c r="K13" s="41"/>
      <c r="L13" s="41"/>
      <c r="M13" s="41"/>
      <c r="N13" s="41"/>
      <c r="O13" s="41"/>
      <c r="P13" s="41"/>
      <c r="Q13" s="41"/>
      <c r="R13" s="41"/>
      <c r="S13" s="41"/>
      <c r="T13" s="41"/>
      <c r="U13" s="41"/>
      <c r="V13" s="34" t="s">
        <v>32</v>
      </c>
      <c r="W13" s="41"/>
      <c r="X13" s="41"/>
      <c r="Y13" s="41"/>
      <c r="Z13" s="41"/>
      <c r="AA13" s="41"/>
      <c r="AB13" s="41"/>
      <c r="AC13" s="41"/>
      <c r="AD13" s="41"/>
      <c r="AE13" s="41"/>
      <c r="AF13" s="41"/>
      <c r="AG13" s="40" t="s">
        <v>149</v>
      </c>
      <c r="AH13" s="40" t="s">
        <v>149</v>
      </c>
      <c r="AI13" s="40" t="s">
        <v>149</v>
      </c>
      <c r="AJ13" s="40" t="s">
        <v>149</v>
      </c>
      <c r="AK13" s="40" t="s">
        <v>149</v>
      </c>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L13" s="32"/>
      <c r="BM13" s="32"/>
      <c r="BN13" s="32"/>
      <c r="BO13" s="32"/>
      <c r="BP13" s="32"/>
      <c r="BQ13" s="32"/>
      <c r="BR13" s="32"/>
      <c r="BS13" s="32"/>
      <c r="BT13" s="32"/>
      <c r="BU13" s="32"/>
      <c r="BV13" s="32"/>
      <c r="BW13" s="32"/>
      <c r="BX13" s="32"/>
      <c r="BY13" s="32"/>
      <c r="BZ13" s="32"/>
    </row>
    <row r="14" spans="1:78" ht="48.75" customHeight="1" x14ac:dyDescent="0.5">
      <c r="B14" s="41"/>
      <c r="C14" s="41"/>
      <c r="D14" s="41"/>
      <c r="E14" s="41"/>
      <c r="F14" s="40" t="s">
        <v>149</v>
      </c>
      <c r="G14" s="41"/>
      <c r="H14" s="41"/>
      <c r="I14" s="41"/>
      <c r="J14" s="41"/>
      <c r="K14" s="41"/>
      <c r="L14" s="41"/>
      <c r="M14" s="41"/>
      <c r="N14" s="41"/>
      <c r="O14" s="41"/>
      <c r="P14" s="41"/>
      <c r="Q14" s="41"/>
      <c r="R14" s="41"/>
      <c r="S14" s="41"/>
      <c r="T14" s="41"/>
      <c r="U14" s="41"/>
      <c r="V14" s="34" t="s">
        <v>37</v>
      </c>
      <c r="W14" s="41"/>
      <c r="X14" s="41"/>
      <c r="Y14" s="41"/>
      <c r="Z14" s="41"/>
      <c r="AA14" s="41"/>
      <c r="AB14" s="41"/>
      <c r="AC14" s="41"/>
      <c r="AD14" s="41"/>
      <c r="AE14" s="41"/>
      <c r="AF14" s="41"/>
      <c r="AG14" s="41"/>
      <c r="AH14" s="41"/>
      <c r="AI14" s="41"/>
      <c r="AJ14" s="41"/>
      <c r="AK14" s="41"/>
      <c r="AL14" s="40" t="s">
        <v>149</v>
      </c>
      <c r="AM14" s="40" t="s">
        <v>149</v>
      </c>
      <c r="AN14" s="40" t="s">
        <v>149</v>
      </c>
      <c r="AO14" s="40" t="s">
        <v>149</v>
      </c>
      <c r="AP14" s="41"/>
      <c r="AQ14" s="41"/>
      <c r="AR14" s="41"/>
      <c r="AS14" s="41"/>
      <c r="AT14" s="41"/>
      <c r="AU14" s="41"/>
      <c r="AV14" s="41"/>
      <c r="AW14" s="41"/>
      <c r="AX14" s="41"/>
      <c r="AY14" s="41"/>
      <c r="AZ14" s="41"/>
      <c r="BA14" s="41"/>
      <c r="BB14" s="41"/>
      <c r="BC14" s="41"/>
      <c r="BD14" s="41"/>
      <c r="BE14" s="41"/>
      <c r="BF14" s="41"/>
      <c r="BG14" s="41"/>
      <c r="BH14" s="41"/>
      <c r="BI14" s="41"/>
      <c r="BJ14" s="41"/>
      <c r="BL14" s="32"/>
      <c r="BM14" s="32"/>
      <c r="BN14" s="32"/>
      <c r="BO14" s="32"/>
      <c r="BP14" s="32"/>
      <c r="BQ14" s="32"/>
      <c r="BR14" s="32"/>
      <c r="BS14" s="32"/>
      <c r="BT14" s="32"/>
      <c r="BU14" s="32"/>
      <c r="BV14" s="32"/>
      <c r="BW14" s="32"/>
      <c r="BX14" s="32"/>
      <c r="BY14" s="32"/>
      <c r="BZ14" s="32"/>
    </row>
    <row r="15" spans="1:78" ht="48.75" customHeight="1" x14ac:dyDescent="0.5">
      <c r="B15" s="41"/>
      <c r="C15" s="41"/>
      <c r="D15" s="41"/>
      <c r="E15" s="41"/>
      <c r="F15" s="41"/>
      <c r="G15" s="40" t="s">
        <v>149</v>
      </c>
      <c r="H15" s="41"/>
      <c r="I15" s="41"/>
      <c r="J15" s="41"/>
      <c r="K15" s="41"/>
      <c r="L15" s="41"/>
      <c r="M15" s="41"/>
      <c r="N15" s="41"/>
      <c r="O15" s="41"/>
      <c r="P15" s="41"/>
      <c r="Q15" s="41"/>
      <c r="R15" s="41"/>
      <c r="S15" s="41"/>
      <c r="T15" s="41"/>
      <c r="U15" s="41"/>
      <c r="V15" s="34" t="s">
        <v>42</v>
      </c>
      <c r="W15" s="41"/>
      <c r="X15" s="41"/>
      <c r="Y15" s="41"/>
      <c r="Z15" s="41"/>
      <c r="AA15" s="41"/>
      <c r="AB15" s="41"/>
      <c r="AC15" s="41"/>
      <c r="AD15" s="41"/>
      <c r="AE15" s="41"/>
      <c r="AF15" s="41"/>
      <c r="AG15" s="41"/>
      <c r="AH15" s="41"/>
      <c r="AI15" s="41"/>
      <c r="AJ15" s="41"/>
      <c r="AK15" s="41"/>
      <c r="AL15" s="41"/>
      <c r="AM15" s="41"/>
      <c r="AN15" s="41"/>
      <c r="AO15" s="41"/>
      <c r="AP15" s="40" t="s">
        <v>149</v>
      </c>
      <c r="AQ15" s="40" t="s">
        <v>149</v>
      </c>
      <c r="AR15" s="40" t="s">
        <v>149</v>
      </c>
      <c r="AS15" s="41"/>
      <c r="AT15" s="41"/>
      <c r="AU15" s="41"/>
      <c r="AV15" s="41"/>
      <c r="AW15" s="41"/>
      <c r="AX15" s="41"/>
      <c r="AY15" s="41"/>
      <c r="AZ15" s="41"/>
      <c r="BA15" s="41"/>
      <c r="BB15" s="41"/>
      <c r="BC15" s="41"/>
      <c r="BD15" s="41"/>
      <c r="BE15" s="41"/>
      <c r="BF15" s="41"/>
      <c r="BG15" s="41"/>
      <c r="BH15" s="41"/>
      <c r="BI15" s="41"/>
      <c r="BJ15" s="41"/>
      <c r="BL15" s="32"/>
      <c r="BM15" s="32"/>
      <c r="BN15" s="32"/>
      <c r="BO15" s="32"/>
      <c r="BP15" s="32"/>
      <c r="BQ15" s="32"/>
      <c r="BR15" s="32"/>
      <c r="BS15" s="32"/>
      <c r="BT15" s="32"/>
      <c r="BU15" s="32"/>
      <c r="BV15" s="32"/>
      <c r="BW15" s="32"/>
      <c r="BX15" s="32"/>
      <c r="BY15" s="32"/>
      <c r="BZ15" s="32"/>
    </row>
    <row r="16" spans="1:78" ht="48.75" customHeight="1" x14ac:dyDescent="0.5">
      <c r="B16" s="41"/>
      <c r="C16" s="41"/>
      <c r="D16" s="41"/>
      <c r="E16" s="41"/>
      <c r="F16" s="41"/>
      <c r="G16" s="41"/>
      <c r="H16" s="40" t="s">
        <v>149</v>
      </c>
      <c r="I16" s="41"/>
      <c r="J16" s="41"/>
      <c r="K16" s="41"/>
      <c r="L16" s="41"/>
      <c r="M16" s="41"/>
      <c r="N16" s="41"/>
      <c r="O16" s="41"/>
      <c r="P16" s="41"/>
      <c r="Q16" s="41"/>
      <c r="R16" s="41"/>
      <c r="S16" s="41"/>
      <c r="T16" s="41"/>
      <c r="U16" s="41"/>
      <c r="V16" s="33" t="s">
        <v>56</v>
      </c>
      <c r="W16" s="41"/>
      <c r="X16" s="41"/>
      <c r="Y16" s="41"/>
      <c r="Z16" s="41"/>
      <c r="AA16" s="41"/>
      <c r="AB16" s="41"/>
      <c r="AC16" s="41"/>
      <c r="AD16" s="41"/>
      <c r="AE16" s="41"/>
      <c r="AF16" s="41"/>
      <c r="AG16" s="41"/>
      <c r="AH16" s="41"/>
      <c r="AI16" s="41"/>
      <c r="AJ16" s="41"/>
      <c r="AK16" s="41"/>
      <c r="AL16" s="41"/>
      <c r="AM16" s="41"/>
      <c r="AN16" s="41"/>
      <c r="AO16" s="41"/>
      <c r="AP16" s="41"/>
      <c r="AQ16" s="41"/>
      <c r="AR16" s="41"/>
      <c r="AS16" s="40" t="s">
        <v>149</v>
      </c>
      <c r="AT16" s="41"/>
      <c r="AU16" s="41"/>
      <c r="AV16" s="41"/>
      <c r="AW16" s="41"/>
      <c r="AX16" s="41"/>
      <c r="AY16" s="41"/>
      <c r="AZ16" s="41"/>
      <c r="BA16" s="41"/>
      <c r="BB16" s="41"/>
      <c r="BC16" s="41"/>
      <c r="BD16" s="41"/>
      <c r="BE16" s="41"/>
      <c r="BF16" s="41"/>
      <c r="BG16" s="41"/>
      <c r="BH16" s="41"/>
      <c r="BI16" s="41"/>
      <c r="BJ16" s="41"/>
      <c r="BL16" s="32"/>
      <c r="BM16" s="32"/>
      <c r="BN16" s="32"/>
      <c r="BO16" s="32"/>
      <c r="BP16" s="32"/>
      <c r="BQ16" s="32"/>
      <c r="BR16" s="32"/>
      <c r="BS16" s="32"/>
      <c r="BT16" s="32"/>
      <c r="BU16" s="32"/>
      <c r="BV16" s="32"/>
      <c r="BW16" s="32"/>
      <c r="BX16" s="32"/>
      <c r="BY16" s="32"/>
      <c r="BZ16" s="32"/>
    </row>
    <row r="17" spans="2:78" ht="48.75" customHeight="1" x14ac:dyDescent="0.5">
      <c r="B17" s="41"/>
      <c r="C17" s="41"/>
      <c r="D17" s="41"/>
      <c r="E17" s="41"/>
      <c r="F17" s="41"/>
      <c r="G17" s="41"/>
      <c r="H17" s="40" t="s">
        <v>149</v>
      </c>
      <c r="I17" s="41"/>
      <c r="J17" s="41"/>
      <c r="K17" s="41"/>
      <c r="L17" s="41"/>
      <c r="M17" s="41"/>
      <c r="N17" s="41"/>
      <c r="O17" s="41"/>
      <c r="P17" s="41"/>
      <c r="Q17" s="41"/>
      <c r="R17" s="41"/>
      <c r="S17" s="41"/>
      <c r="T17" s="41"/>
      <c r="U17" s="41"/>
      <c r="V17" s="33" t="s">
        <v>58</v>
      </c>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0" t="s">
        <v>149</v>
      </c>
      <c r="AU17" s="41"/>
      <c r="AV17" s="41"/>
      <c r="AW17" s="41"/>
      <c r="AX17" s="41"/>
      <c r="AY17" s="41"/>
      <c r="AZ17" s="41"/>
      <c r="BA17" s="41"/>
      <c r="BB17" s="41"/>
      <c r="BC17" s="41"/>
      <c r="BD17" s="41"/>
      <c r="BE17" s="41"/>
      <c r="BF17" s="41"/>
      <c r="BG17" s="41"/>
      <c r="BH17" s="41"/>
      <c r="BI17" s="41"/>
      <c r="BJ17" s="41"/>
      <c r="BL17" s="32"/>
      <c r="BM17" s="32"/>
      <c r="BN17" s="32"/>
      <c r="BO17" s="32"/>
      <c r="BP17" s="32"/>
      <c r="BQ17" s="32"/>
      <c r="BR17" s="32"/>
      <c r="BS17" s="32"/>
      <c r="BT17" s="32"/>
      <c r="BU17" s="32"/>
      <c r="BV17" s="32"/>
      <c r="BW17" s="32"/>
      <c r="BX17" s="32"/>
      <c r="BY17" s="32"/>
      <c r="BZ17" s="32"/>
    </row>
    <row r="18" spans="2:78" ht="48.75" customHeight="1" x14ac:dyDescent="0.5">
      <c r="B18" s="41"/>
      <c r="C18" s="41"/>
      <c r="D18" s="41"/>
      <c r="E18" s="41"/>
      <c r="F18" s="41"/>
      <c r="G18" s="41"/>
      <c r="H18" s="41"/>
      <c r="I18" s="40" t="s">
        <v>149</v>
      </c>
      <c r="J18" s="41"/>
      <c r="K18" s="41"/>
      <c r="L18" s="41"/>
      <c r="M18" s="41"/>
      <c r="N18" s="41"/>
      <c r="O18" s="41"/>
      <c r="P18" s="41"/>
      <c r="Q18" s="41"/>
      <c r="R18" s="41"/>
      <c r="S18" s="41"/>
      <c r="T18" s="41"/>
      <c r="U18" s="41"/>
      <c r="V18" s="34" t="s">
        <v>59</v>
      </c>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0" t="s">
        <v>149</v>
      </c>
      <c r="AV18" s="40" t="s">
        <v>149</v>
      </c>
      <c r="AW18" s="41"/>
      <c r="AX18" s="41"/>
      <c r="AY18" s="41"/>
      <c r="AZ18" s="41"/>
      <c r="BA18" s="41"/>
      <c r="BB18" s="41"/>
      <c r="BC18" s="41"/>
      <c r="BD18" s="41"/>
      <c r="BE18" s="41"/>
      <c r="BF18" s="41"/>
      <c r="BG18" s="41"/>
      <c r="BH18" s="41"/>
      <c r="BI18" s="41"/>
      <c r="BJ18" s="41"/>
      <c r="BL18" s="32"/>
      <c r="BM18" s="32"/>
      <c r="BN18" s="32"/>
      <c r="BO18" s="32"/>
      <c r="BP18" s="32"/>
      <c r="BQ18" s="32"/>
      <c r="BR18" s="32"/>
      <c r="BS18" s="32"/>
      <c r="BT18" s="32"/>
      <c r="BU18" s="32"/>
      <c r="BV18" s="32"/>
      <c r="BW18" s="32"/>
      <c r="BX18" s="32"/>
      <c r="BY18" s="32"/>
      <c r="BZ18" s="32"/>
    </row>
    <row r="19" spans="2:78" ht="48.75" customHeight="1" x14ac:dyDescent="0.5">
      <c r="B19" s="41"/>
      <c r="C19" s="41"/>
      <c r="D19" s="41"/>
      <c r="E19" s="41"/>
      <c r="F19" s="41"/>
      <c r="G19" s="41"/>
      <c r="H19" s="41"/>
      <c r="I19" s="41"/>
      <c r="J19" s="41"/>
      <c r="K19" s="40" t="s">
        <v>149</v>
      </c>
      <c r="L19" s="41"/>
      <c r="M19" s="41"/>
      <c r="N19" s="41"/>
      <c r="O19" s="41"/>
      <c r="P19" s="41"/>
      <c r="Q19" s="41"/>
      <c r="R19" s="41"/>
      <c r="S19" s="41"/>
      <c r="T19" s="41"/>
      <c r="U19" s="41"/>
      <c r="V19" s="33" t="s">
        <v>62</v>
      </c>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0" t="s">
        <v>149</v>
      </c>
      <c r="AX19" s="41"/>
      <c r="AY19" s="41"/>
      <c r="AZ19" s="41"/>
      <c r="BA19" s="41"/>
      <c r="BB19" s="41"/>
      <c r="BC19" s="41"/>
      <c r="BD19" s="41"/>
      <c r="BE19" s="41"/>
      <c r="BF19" s="41"/>
      <c r="BG19" s="41"/>
      <c r="BH19" s="41"/>
      <c r="BI19" s="41"/>
      <c r="BJ19" s="41"/>
      <c r="BL19" s="32"/>
      <c r="BM19" s="32"/>
      <c r="BN19" s="32"/>
      <c r="BO19" s="32"/>
      <c r="BP19" s="32"/>
      <c r="BQ19" s="32"/>
      <c r="BR19" s="32"/>
      <c r="BS19" s="32"/>
      <c r="BT19" s="32"/>
      <c r="BU19" s="32"/>
      <c r="BV19" s="32"/>
      <c r="BW19" s="32"/>
      <c r="BX19" s="32"/>
      <c r="BY19" s="32"/>
      <c r="BZ19" s="32"/>
    </row>
    <row r="20" spans="2:78" ht="48.75" customHeight="1" x14ac:dyDescent="0.5">
      <c r="B20" s="41"/>
      <c r="C20" s="41"/>
      <c r="D20" s="41"/>
      <c r="E20" s="41"/>
      <c r="F20" s="41"/>
      <c r="G20" s="41"/>
      <c r="H20" s="41"/>
      <c r="I20" s="41"/>
      <c r="J20" s="41"/>
      <c r="K20" s="41"/>
      <c r="L20" s="40" t="s">
        <v>149</v>
      </c>
      <c r="M20" s="41"/>
      <c r="N20" s="41"/>
      <c r="O20" s="41"/>
      <c r="P20" s="41"/>
      <c r="Q20" s="41"/>
      <c r="R20" s="41"/>
      <c r="S20" s="41"/>
      <c r="T20" s="41"/>
      <c r="U20" s="41"/>
      <c r="V20" s="33" t="s">
        <v>64</v>
      </c>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0" t="s">
        <v>149</v>
      </c>
      <c r="AY20" s="41"/>
      <c r="AZ20" s="41"/>
      <c r="BA20" s="41"/>
      <c r="BB20" s="41"/>
      <c r="BC20" s="41"/>
      <c r="BD20" s="41"/>
      <c r="BE20" s="41"/>
      <c r="BF20" s="41"/>
      <c r="BG20" s="41"/>
      <c r="BH20" s="41"/>
      <c r="BI20" s="41"/>
      <c r="BJ20" s="41"/>
      <c r="BL20" s="32"/>
      <c r="BM20" s="32"/>
      <c r="BN20" s="32"/>
      <c r="BO20" s="32"/>
      <c r="BP20" s="32"/>
      <c r="BQ20" s="32"/>
      <c r="BR20" s="32"/>
      <c r="BS20" s="32"/>
      <c r="BT20" s="32"/>
      <c r="BU20" s="32"/>
      <c r="BV20" s="32"/>
      <c r="BW20" s="32"/>
      <c r="BX20" s="32"/>
      <c r="BY20" s="32"/>
      <c r="BZ20" s="32"/>
    </row>
    <row r="21" spans="2:78" ht="48.75" customHeight="1" x14ac:dyDescent="0.5">
      <c r="B21" s="41"/>
      <c r="C21" s="41"/>
      <c r="D21" s="41"/>
      <c r="E21" s="41"/>
      <c r="F21" s="41"/>
      <c r="G21" s="41"/>
      <c r="H21" s="41"/>
      <c r="I21" s="41"/>
      <c r="J21" s="41"/>
      <c r="K21" s="41"/>
      <c r="L21" s="41"/>
      <c r="M21" s="40" t="s">
        <v>149</v>
      </c>
      <c r="N21" s="41"/>
      <c r="O21" s="41"/>
      <c r="P21" s="41"/>
      <c r="Q21" s="41"/>
      <c r="R21" s="41"/>
      <c r="S21" s="41"/>
      <c r="T21" s="41"/>
      <c r="U21" s="41"/>
      <c r="V21" s="34" t="s">
        <v>66</v>
      </c>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0" t="s">
        <v>149</v>
      </c>
      <c r="AZ21" s="41"/>
      <c r="BA21" s="41"/>
      <c r="BB21" s="41"/>
      <c r="BC21" s="41"/>
      <c r="BD21" s="41"/>
      <c r="BE21" s="41"/>
      <c r="BF21" s="41"/>
      <c r="BG21" s="41"/>
      <c r="BH21" s="41"/>
      <c r="BI21" s="41"/>
      <c r="BJ21" s="41"/>
      <c r="BL21" s="32"/>
      <c r="BM21" s="32"/>
      <c r="BN21" s="32"/>
      <c r="BO21" s="32"/>
      <c r="BP21" s="32"/>
      <c r="BQ21" s="32"/>
      <c r="BR21" s="32"/>
      <c r="BS21" s="32"/>
      <c r="BT21" s="32"/>
      <c r="BU21" s="32"/>
      <c r="BV21" s="32"/>
      <c r="BW21" s="32"/>
      <c r="BX21" s="32"/>
      <c r="BY21" s="32"/>
      <c r="BZ21" s="32"/>
    </row>
    <row r="22" spans="2:78" ht="48.75" customHeight="1" x14ac:dyDescent="0.5">
      <c r="B22" s="41"/>
      <c r="C22" s="41"/>
      <c r="D22" s="41"/>
      <c r="E22" s="41"/>
      <c r="F22" s="41"/>
      <c r="G22" s="41"/>
      <c r="H22" s="41"/>
      <c r="I22" s="41"/>
      <c r="J22" s="41"/>
      <c r="K22" s="41"/>
      <c r="L22" s="41"/>
      <c r="M22" s="41"/>
      <c r="N22" s="40" t="s">
        <v>149</v>
      </c>
      <c r="O22" s="41"/>
      <c r="P22" s="41"/>
      <c r="Q22" s="41"/>
      <c r="R22" s="41"/>
      <c r="S22" s="41"/>
      <c r="T22" s="41"/>
      <c r="U22" s="41"/>
      <c r="V22" s="33" t="s">
        <v>52</v>
      </c>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L22" s="32"/>
      <c r="BM22" s="32"/>
      <c r="BN22" s="32"/>
      <c r="BO22" s="32"/>
      <c r="BP22" s="32"/>
      <c r="BQ22" s="32"/>
      <c r="BR22" s="32"/>
      <c r="BS22" s="32"/>
      <c r="BT22" s="32"/>
      <c r="BU22" s="32"/>
      <c r="BV22" s="32"/>
      <c r="BW22" s="32"/>
      <c r="BX22" s="32"/>
      <c r="BY22" s="32"/>
      <c r="BZ22" s="32"/>
    </row>
    <row r="23" spans="2:78" ht="48.75" customHeight="1" x14ac:dyDescent="0.5">
      <c r="B23" s="41"/>
      <c r="C23" s="41"/>
      <c r="D23" s="41"/>
      <c r="E23" s="41"/>
      <c r="F23" s="41"/>
      <c r="G23" s="41"/>
      <c r="H23" s="41"/>
      <c r="I23" s="41"/>
      <c r="J23" s="41"/>
      <c r="K23" s="41"/>
      <c r="L23" s="41"/>
      <c r="M23" s="41"/>
      <c r="N23" s="40" t="s">
        <v>149</v>
      </c>
      <c r="O23" s="41"/>
      <c r="P23" s="41"/>
      <c r="Q23" s="41"/>
      <c r="R23" s="41"/>
      <c r="S23" s="41"/>
      <c r="T23" s="41"/>
      <c r="U23" s="41"/>
      <c r="V23" s="33" t="s">
        <v>53</v>
      </c>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L23" s="32"/>
      <c r="BM23" s="32"/>
      <c r="BN23" s="32"/>
      <c r="BO23" s="32"/>
      <c r="BP23" s="32"/>
      <c r="BQ23" s="32"/>
      <c r="BR23" s="32"/>
      <c r="BS23" s="32"/>
      <c r="BT23" s="32"/>
      <c r="BU23" s="32"/>
      <c r="BV23" s="32"/>
      <c r="BW23" s="32"/>
      <c r="BX23" s="32"/>
      <c r="BY23" s="32"/>
      <c r="BZ23" s="32"/>
    </row>
    <row r="24" spans="2:78" ht="48.75" customHeight="1" x14ac:dyDescent="0.5">
      <c r="B24" s="41"/>
      <c r="C24" s="41"/>
      <c r="D24" s="41"/>
      <c r="E24" s="41"/>
      <c r="F24" s="41"/>
      <c r="G24" s="41"/>
      <c r="H24" s="41"/>
      <c r="I24" s="41"/>
      <c r="J24" s="41"/>
      <c r="K24" s="41"/>
      <c r="L24" s="41"/>
      <c r="M24" s="41"/>
      <c r="N24" s="40" t="s">
        <v>149</v>
      </c>
      <c r="O24" s="41"/>
      <c r="P24" s="41"/>
      <c r="Q24" s="41"/>
      <c r="R24" s="41"/>
      <c r="S24" s="41"/>
      <c r="T24" s="41"/>
      <c r="U24" s="41"/>
      <c r="V24" s="33" t="s">
        <v>54</v>
      </c>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0" t="s">
        <v>149</v>
      </c>
      <c r="BA24" s="41"/>
      <c r="BB24" s="41"/>
      <c r="BC24" s="41"/>
      <c r="BD24" s="41"/>
      <c r="BE24" s="41"/>
      <c r="BF24" s="41"/>
      <c r="BG24" s="41"/>
      <c r="BH24" s="41"/>
      <c r="BI24" s="41"/>
      <c r="BJ24" s="41"/>
      <c r="BL24" s="32"/>
      <c r="BM24" s="32"/>
      <c r="BN24" s="32"/>
      <c r="BO24" s="32"/>
      <c r="BP24" s="32"/>
      <c r="BQ24" s="32"/>
      <c r="BR24" s="32"/>
      <c r="BS24" s="32"/>
      <c r="BT24" s="32"/>
      <c r="BU24" s="32"/>
      <c r="BV24" s="32"/>
      <c r="BW24" s="32"/>
      <c r="BX24" s="32"/>
      <c r="BY24" s="32"/>
      <c r="BZ24" s="32"/>
    </row>
    <row r="25" spans="2:78" ht="48.75" customHeight="1" x14ac:dyDescent="0.5">
      <c r="B25" s="41"/>
      <c r="C25" s="41"/>
      <c r="D25" s="41"/>
      <c r="E25" s="41"/>
      <c r="F25" s="41"/>
      <c r="G25" s="41"/>
      <c r="H25" s="41"/>
      <c r="I25" s="41"/>
      <c r="J25" s="41"/>
      <c r="K25" s="41"/>
      <c r="L25" s="41"/>
      <c r="M25" s="41"/>
      <c r="N25" s="41"/>
      <c r="O25" s="40" t="s">
        <v>149</v>
      </c>
      <c r="P25" s="41"/>
      <c r="Q25" s="41"/>
      <c r="R25" s="41"/>
      <c r="S25" s="41"/>
      <c r="T25" s="41"/>
      <c r="U25" s="41"/>
      <c r="V25" s="33" t="s">
        <v>70</v>
      </c>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L25" s="32"/>
      <c r="BM25" s="32"/>
      <c r="BN25" s="32"/>
      <c r="BO25" s="32"/>
      <c r="BP25" s="32"/>
      <c r="BQ25" s="32"/>
      <c r="BR25" s="32"/>
      <c r="BS25" s="32"/>
      <c r="BT25" s="32"/>
      <c r="BU25" s="32"/>
      <c r="BV25" s="32"/>
      <c r="BW25" s="32"/>
      <c r="BX25" s="32"/>
      <c r="BY25" s="32"/>
      <c r="BZ25" s="32"/>
    </row>
    <row r="26" spans="2:78" ht="48.75" customHeight="1" x14ac:dyDescent="0.5">
      <c r="B26" s="41"/>
      <c r="C26" s="41"/>
      <c r="D26" s="41"/>
      <c r="E26" s="41"/>
      <c r="F26" s="41"/>
      <c r="G26" s="41"/>
      <c r="H26" s="41"/>
      <c r="I26" s="41"/>
      <c r="J26" s="41"/>
      <c r="K26" s="41"/>
      <c r="L26" s="41"/>
      <c r="M26" s="41"/>
      <c r="N26" s="41"/>
      <c r="O26" s="41"/>
      <c r="P26" s="40" t="s">
        <v>149</v>
      </c>
      <c r="Q26" s="41"/>
      <c r="R26" s="41"/>
      <c r="S26" s="41"/>
      <c r="T26" s="41"/>
      <c r="U26" s="41"/>
      <c r="V26" s="33" t="s">
        <v>72</v>
      </c>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L26" s="32"/>
      <c r="BM26" s="32"/>
      <c r="BN26" s="32"/>
      <c r="BO26" s="32"/>
      <c r="BP26" s="32"/>
      <c r="BQ26" s="32"/>
      <c r="BR26" s="32"/>
      <c r="BS26" s="32"/>
      <c r="BT26" s="32"/>
      <c r="BU26" s="32"/>
      <c r="BV26" s="32"/>
      <c r="BW26" s="32"/>
      <c r="BX26" s="32"/>
      <c r="BY26" s="32"/>
      <c r="BZ26" s="32"/>
    </row>
    <row r="27" spans="2:78" ht="48.75" customHeight="1" x14ac:dyDescent="0.5">
      <c r="B27" s="41"/>
      <c r="C27" s="41"/>
      <c r="D27" s="41"/>
      <c r="E27" s="41"/>
      <c r="F27" s="41"/>
      <c r="G27" s="41"/>
      <c r="H27" s="41"/>
      <c r="I27" s="41"/>
      <c r="J27" s="41"/>
      <c r="K27" s="41"/>
      <c r="L27" s="41"/>
      <c r="M27" s="41"/>
      <c r="N27" s="41"/>
      <c r="O27" s="41"/>
      <c r="P27" s="40" t="s">
        <v>149</v>
      </c>
      <c r="Q27" s="41"/>
      <c r="R27" s="41"/>
      <c r="S27" s="41"/>
      <c r="T27" s="41"/>
      <c r="U27" s="41"/>
      <c r="V27" s="33" t="s">
        <v>73</v>
      </c>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L27" s="32"/>
      <c r="BM27" s="32"/>
      <c r="BN27" s="32"/>
      <c r="BO27" s="32"/>
      <c r="BP27" s="32"/>
      <c r="BQ27" s="32"/>
      <c r="BR27" s="32"/>
      <c r="BS27" s="32"/>
      <c r="BT27" s="32"/>
      <c r="BU27" s="32"/>
      <c r="BV27" s="32"/>
      <c r="BW27" s="32"/>
      <c r="BX27" s="32"/>
      <c r="BY27" s="32"/>
      <c r="BZ27" s="32"/>
    </row>
    <row r="28" spans="2:78" ht="48.75" customHeight="1" x14ac:dyDescent="0.5">
      <c r="B28" s="41"/>
      <c r="C28" s="41"/>
      <c r="D28" s="41"/>
      <c r="E28" s="41"/>
      <c r="F28" s="41"/>
      <c r="G28" s="41"/>
      <c r="H28" s="41"/>
      <c r="I28" s="41"/>
      <c r="J28" s="41"/>
      <c r="K28" s="41"/>
      <c r="L28" s="41"/>
      <c r="M28" s="41"/>
      <c r="N28" s="41"/>
      <c r="O28" s="41"/>
      <c r="P28" s="40" t="s">
        <v>149</v>
      </c>
      <c r="Q28" s="41"/>
      <c r="R28" s="41"/>
      <c r="S28" s="41"/>
      <c r="T28" s="41"/>
      <c r="U28" s="41"/>
      <c r="V28" s="33" t="s">
        <v>74</v>
      </c>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0" t="s">
        <v>149</v>
      </c>
      <c r="BD28" s="41"/>
      <c r="BE28" s="41"/>
      <c r="BF28" s="41"/>
      <c r="BG28" s="41"/>
      <c r="BH28" s="41"/>
      <c r="BI28" s="41"/>
      <c r="BJ28" s="41"/>
      <c r="BL28" s="32"/>
      <c r="BM28" s="32"/>
      <c r="BN28" s="32"/>
      <c r="BO28" s="32"/>
      <c r="BP28" s="32"/>
      <c r="BQ28" s="32"/>
      <c r="BR28" s="32"/>
      <c r="BS28" s="32"/>
      <c r="BT28" s="32"/>
      <c r="BU28" s="32"/>
      <c r="BV28" s="32"/>
      <c r="BW28" s="32"/>
      <c r="BX28" s="32"/>
      <c r="BY28" s="32"/>
      <c r="BZ28" s="32"/>
    </row>
    <row r="29" spans="2:78" ht="48.75" customHeight="1" x14ac:dyDescent="0.5">
      <c r="B29" s="41"/>
      <c r="C29" s="41"/>
      <c r="D29" s="41"/>
      <c r="E29" s="41"/>
      <c r="F29" s="41"/>
      <c r="G29" s="41"/>
      <c r="H29" s="41"/>
      <c r="I29" s="41"/>
      <c r="J29" s="41"/>
      <c r="K29" s="41"/>
      <c r="L29" s="41"/>
      <c r="M29" s="41"/>
      <c r="N29" s="41"/>
      <c r="O29" s="41"/>
      <c r="P29" s="40" t="s">
        <v>149</v>
      </c>
      <c r="Q29" s="41"/>
      <c r="R29" s="41"/>
      <c r="S29" s="41"/>
      <c r="T29" s="41"/>
      <c r="U29" s="41"/>
      <c r="V29" s="33" t="s">
        <v>75</v>
      </c>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0" t="s">
        <v>149</v>
      </c>
      <c r="BE29" s="41"/>
      <c r="BF29" s="41"/>
      <c r="BG29" s="41"/>
      <c r="BH29" s="41"/>
      <c r="BI29" s="41"/>
      <c r="BJ29" s="41"/>
      <c r="BL29" s="32"/>
      <c r="BM29" s="32"/>
      <c r="BN29" s="32"/>
      <c r="BO29" s="32"/>
      <c r="BP29" s="32"/>
      <c r="BQ29" s="32"/>
      <c r="BR29" s="32"/>
      <c r="BS29" s="32"/>
      <c r="BT29" s="32"/>
      <c r="BU29" s="32"/>
      <c r="BV29" s="32"/>
      <c r="BW29" s="32"/>
      <c r="BX29" s="32"/>
      <c r="BY29" s="32"/>
      <c r="BZ29" s="32"/>
    </row>
    <row r="30" spans="2:78" ht="48.75" customHeight="1" x14ac:dyDescent="0.5">
      <c r="B30" s="41"/>
      <c r="C30" s="41"/>
      <c r="D30" s="41"/>
      <c r="E30" s="41"/>
      <c r="F30" s="41"/>
      <c r="G30" s="41"/>
      <c r="H30" s="41"/>
      <c r="I30" s="41"/>
      <c r="J30" s="41"/>
      <c r="K30" s="41"/>
      <c r="L30" s="41"/>
      <c r="M30" s="41"/>
      <c r="N30" s="41"/>
      <c r="O30" s="41"/>
      <c r="P30" s="40" t="s">
        <v>149</v>
      </c>
      <c r="Q30" s="41"/>
      <c r="R30" s="41"/>
      <c r="S30" s="41"/>
      <c r="T30" s="41"/>
      <c r="U30" s="41"/>
      <c r="V30" s="33" t="s">
        <v>76</v>
      </c>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L30" s="32"/>
      <c r="BM30" s="32"/>
      <c r="BN30" s="32"/>
      <c r="BO30" s="32"/>
      <c r="BP30" s="32"/>
      <c r="BQ30" s="32"/>
      <c r="BR30" s="32"/>
      <c r="BS30" s="32"/>
      <c r="BT30" s="32"/>
      <c r="BU30" s="32"/>
      <c r="BV30" s="32"/>
      <c r="BW30" s="32"/>
      <c r="BX30" s="32"/>
      <c r="BY30" s="32"/>
      <c r="BZ30" s="32"/>
    </row>
    <row r="31" spans="2:78" ht="48.75" customHeight="1" x14ac:dyDescent="0.5">
      <c r="B31" s="41"/>
      <c r="C31" s="41"/>
      <c r="D31" s="41"/>
      <c r="E31" s="41"/>
      <c r="F31" s="41"/>
      <c r="G31" s="41"/>
      <c r="H31" s="41"/>
      <c r="I31" s="41"/>
      <c r="J31" s="41"/>
      <c r="K31" s="41"/>
      <c r="L31" s="41"/>
      <c r="M31" s="41"/>
      <c r="N31" s="41"/>
      <c r="O31" s="41"/>
      <c r="P31" s="40" t="s">
        <v>149</v>
      </c>
      <c r="Q31" s="41"/>
      <c r="R31" s="41"/>
      <c r="S31" s="41"/>
      <c r="T31" s="41"/>
      <c r="U31" s="41"/>
      <c r="V31" s="33" t="s">
        <v>77</v>
      </c>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L31" s="32"/>
      <c r="BM31" s="32"/>
      <c r="BN31" s="32"/>
      <c r="BO31" s="32"/>
      <c r="BP31" s="32"/>
      <c r="BQ31" s="32"/>
      <c r="BR31" s="32"/>
      <c r="BS31" s="32"/>
      <c r="BT31" s="32"/>
      <c r="BU31" s="32"/>
      <c r="BV31" s="32"/>
      <c r="BW31" s="32"/>
      <c r="BX31" s="32"/>
      <c r="BY31" s="32"/>
      <c r="BZ31" s="32"/>
    </row>
    <row r="32" spans="2:78" ht="48.75" customHeight="1" x14ac:dyDescent="0.5">
      <c r="B32" s="41"/>
      <c r="C32" s="41"/>
      <c r="D32" s="41"/>
      <c r="E32" s="41"/>
      <c r="F32" s="41"/>
      <c r="G32" s="41"/>
      <c r="H32" s="41"/>
      <c r="I32" s="41"/>
      <c r="J32" s="41"/>
      <c r="K32" s="41"/>
      <c r="L32" s="41"/>
      <c r="M32" s="41"/>
      <c r="N32" s="41"/>
      <c r="O32" s="41"/>
      <c r="P32" s="41"/>
      <c r="Q32" s="40" t="s">
        <v>149</v>
      </c>
      <c r="R32" s="41"/>
      <c r="S32" s="41"/>
      <c r="T32" s="41"/>
      <c r="U32" s="41"/>
      <c r="V32" s="33" t="s">
        <v>82</v>
      </c>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L32" s="32"/>
      <c r="BM32" s="32"/>
      <c r="BN32" s="32"/>
      <c r="BO32" s="32"/>
      <c r="BP32" s="32"/>
      <c r="BQ32" s="32"/>
      <c r="BR32" s="32"/>
      <c r="BS32" s="32"/>
      <c r="BT32" s="32"/>
      <c r="BU32" s="32"/>
      <c r="BV32" s="32"/>
      <c r="BW32" s="32"/>
      <c r="BX32" s="32"/>
      <c r="BY32" s="32"/>
      <c r="BZ32" s="32"/>
    </row>
    <row r="33" spans="2:78" ht="48.75" customHeight="1" x14ac:dyDescent="0.5">
      <c r="B33" s="41"/>
      <c r="C33" s="41"/>
      <c r="D33" s="41"/>
      <c r="E33" s="41"/>
      <c r="F33" s="41"/>
      <c r="G33" s="41"/>
      <c r="H33" s="41"/>
      <c r="I33" s="41"/>
      <c r="J33" s="41"/>
      <c r="K33" s="41"/>
      <c r="L33" s="41"/>
      <c r="M33" s="41"/>
      <c r="N33" s="41"/>
      <c r="O33" s="41"/>
      <c r="P33" s="41"/>
      <c r="Q33" s="41"/>
      <c r="R33" s="40" t="s">
        <v>149</v>
      </c>
      <c r="S33" s="41"/>
      <c r="T33" s="41"/>
      <c r="U33" s="41"/>
      <c r="V33" s="33" t="s">
        <v>84</v>
      </c>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L33" s="32"/>
      <c r="BM33" s="32"/>
      <c r="BN33" s="32"/>
      <c r="BO33" s="32"/>
      <c r="BP33" s="32"/>
      <c r="BQ33" s="32"/>
      <c r="BR33" s="32"/>
      <c r="BS33" s="32"/>
      <c r="BT33" s="32"/>
      <c r="BU33" s="32"/>
      <c r="BV33" s="32"/>
      <c r="BW33" s="32"/>
      <c r="BX33" s="32"/>
      <c r="BY33" s="32"/>
      <c r="BZ33" s="32"/>
    </row>
    <row r="34" spans="2:78" ht="48.75" customHeight="1" x14ac:dyDescent="0.5">
      <c r="B34" s="41"/>
      <c r="C34" s="41"/>
      <c r="D34" s="41"/>
      <c r="E34" s="41"/>
      <c r="F34" s="41"/>
      <c r="G34" s="41"/>
      <c r="H34" s="41"/>
      <c r="I34" s="41"/>
      <c r="J34" s="41"/>
      <c r="K34" s="41"/>
      <c r="L34" s="41"/>
      <c r="M34" s="41"/>
      <c r="N34" s="41"/>
      <c r="O34" s="41"/>
      <c r="P34" s="41"/>
      <c r="Q34" s="41"/>
      <c r="R34" s="40" t="s">
        <v>149</v>
      </c>
      <c r="S34" s="41"/>
      <c r="T34" s="41"/>
      <c r="U34" s="41"/>
      <c r="V34" s="34" t="s">
        <v>85</v>
      </c>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0" t="s">
        <v>149</v>
      </c>
      <c r="BF34" s="40" t="s">
        <v>149</v>
      </c>
      <c r="BG34" s="40" t="s">
        <v>149</v>
      </c>
      <c r="BH34" s="40" t="s">
        <v>149</v>
      </c>
      <c r="BI34" s="41"/>
      <c r="BJ34" s="41"/>
      <c r="BL34" s="32"/>
      <c r="BM34" s="32"/>
      <c r="BN34" s="32"/>
      <c r="BO34" s="32"/>
      <c r="BP34" s="32"/>
      <c r="BQ34" s="32"/>
      <c r="BR34" s="32"/>
      <c r="BS34" s="32"/>
      <c r="BT34" s="32"/>
      <c r="BU34" s="32"/>
      <c r="BV34" s="32"/>
      <c r="BW34" s="32"/>
      <c r="BX34" s="32"/>
      <c r="BY34" s="32"/>
      <c r="BZ34" s="32"/>
    </row>
    <row r="35" spans="2:78" ht="48.75" customHeight="1" x14ac:dyDescent="0.5">
      <c r="B35" s="41"/>
      <c r="C35" s="41"/>
      <c r="D35" s="41"/>
      <c r="E35" s="41"/>
      <c r="F35" s="41"/>
      <c r="G35" s="41"/>
      <c r="H35" s="41"/>
      <c r="I35" s="41"/>
      <c r="J35" s="41"/>
      <c r="K35" s="41"/>
      <c r="L35" s="41"/>
      <c r="M35" s="41"/>
      <c r="N35" s="41"/>
      <c r="O35" s="41"/>
      <c r="P35" s="41"/>
      <c r="Q35" s="41"/>
      <c r="R35" s="41"/>
      <c r="S35" s="40" t="s">
        <v>149</v>
      </c>
      <c r="T35" s="41"/>
      <c r="U35" s="41"/>
      <c r="V35" s="33" t="s">
        <v>91</v>
      </c>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L35" s="32"/>
      <c r="BM35" s="32"/>
      <c r="BN35" s="32"/>
      <c r="BO35" s="32"/>
      <c r="BP35" s="32"/>
      <c r="BQ35" s="32"/>
      <c r="BR35" s="32"/>
      <c r="BS35" s="32"/>
      <c r="BT35" s="32"/>
      <c r="BU35" s="32"/>
      <c r="BV35" s="32"/>
      <c r="BW35" s="32"/>
      <c r="BX35" s="32"/>
      <c r="BY35" s="32"/>
      <c r="BZ35" s="32"/>
    </row>
    <row r="36" spans="2:78" ht="48.75" customHeight="1" x14ac:dyDescent="0.5">
      <c r="B36" s="41"/>
      <c r="C36" s="41"/>
      <c r="D36" s="41"/>
      <c r="E36" s="41"/>
      <c r="F36" s="41"/>
      <c r="G36" s="41"/>
      <c r="H36" s="41"/>
      <c r="I36" s="41"/>
      <c r="J36" s="41"/>
      <c r="K36" s="41"/>
      <c r="L36" s="41"/>
      <c r="M36" s="41"/>
      <c r="N36" s="41"/>
      <c r="O36" s="41"/>
      <c r="P36" s="41"/>
      <c r="Q36" s="41"/>
      <c r="R36" s="41"/>
      <c r="S36" s="41"/>
      <c r="T36" s="40" t="s">
        <v>149</v>
      </c>
      <c r="U36" s="41"/>
      <c r="V36" s="33" t="s">
        <v>93</v>
      </c>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0" t="s">
        <v>149</v>
      </c>
      <c r="BJ36" s="41"/>
      <c r="BL36" s="32"/>
      <c r="BM36" s="32"/>
      <c r="BN36" s="32"/>
      <c r="BO36" s="32"/>
      <c r="BP36" s="32"/>
      <c r="BQ36" s="32"/>
      <c r="BR36" s="32"/>
      <c r="BS36" s="32"/>
      <c r="BT36" s="32"/>
      <c r="BU36" s="32"/>
      <c r="BV36" s="32"/>
      <c r="BW36" s="32"/>
      <c r="BX36" s="32"/>
      <c r="BY36" s="32"/>
      <c r="BZ36" s="32"/>
    </row>
    <row r="37" spans="2:78" ht="48.75" customHeight="1" x14ac:dyDescent="0.5">
      <c r="B37" s="41"/>
      <c r="C37" s="41"/>
      <c r="D37" s="41"/>
      <c r="E37" s="41"/>
      <c r="F37" s="41"/>
      <c r="G37" s="41"/>
      <c r="H37" s="41"/>
      <c r="I37" s="41"/>
      <c r="J37" s="41"/>
      <c r="K37" s="41"/>
      <c r="L37" s="41"/>
      <c r="M37" s="41"/>
      <c r="N37" s="41"/>
      <c r="O37" s="41"/>
      <c r="P37" s="41"/>
      <c r="Q37" s="41"/>
      <c r="R37" s="41"/>
      <c r="S37" s="41"/>
      <c r="T37" s="41"/>
      <c r="U37" s="40" t="s">
        <v>149</v>
      </c>
      <c r="V37" s="33" t="s">
        <v>96</v>
      </c>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L37" s="32"/>
      <c r="BM37" s="32"/>
      <c r="BN37" s="32"/>
      <c r="BO37" s="32"/>
      <c r="BP37" s="32"/>
      <c r="BQ37" s="32"/>
      <c r="BR37" s="32"/>
      <c r="BS37" s="32"/>
      <c r="BT37" s="32"/>
      <c r="BU37" s="32"/>
      <c r="BV37" s="32"/>
      <c r="BW37" s="32"/>
      <c r="BX37" s="32"/>
      <c r="BY37" s="32"/>
      <c r="BZ37" s="32"/>
    </row>
    <row r="38" spans="2:78" ht="48.75" customHeight="1" x14ac:dyDescent="0.5">
      <c r="B38" s="41"/>
      <c r="C38" s="41"/>
      <c r="D38" s="41"/>
      <c r="E38" s="41"/>
      <c r="F38" s="41"/>
      <c r="G38" s="41"/>
      <c r="H38" s="41"/>
      <c r="I38" s="41"/>
      <c r="J38" s="41"/>
      <c r="K38" s="41"/>
      <c r="L38" s="41"/>
      <c r="M38" s="41"/>
      <c r="N38" s="41"/>
      <c r="O38" s="41"/>
      <c r="P38" s="41"/>
      <c r="Q38" s="41"/>
      <c r="R38" s="41"/>
      <c r="S38" s="41"/>
      <c r="T38" s="41"/>
      <c r="U38" s="40" t="s">
        <v>149</v>
      </c>
      <c r="V38" s="33" t="s">
        <v>97</v>
      </c>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L38" s="32"/>
      <c r="BM38" s="32"/>
      <c r="BN38" s="32"/>
      <c r="BO38" s="32"/>
      <c r="BP38" s="32"/>
      <c r="BQ38" s="32"/>
      <c r="BR38" s="32"/>
      <c r="BS38" s="32"/>
      <c r="BT38" s="32"/>
      <c r="BU38" s="32"/>
      <c r="BV38" s="32"/>
      <c r="BW38" s="32"/>
      <c r="BX38" s="32"/>
      <c r="BY38" s="32"/>
      <c r="BZ38" s="32"/>
    </row>
    <row r="39" spans="2:78" ht="48.75" customHeight="1" x14ac:dyDescent="0.5">
      <c r="B39" s="41"/>
      <c r="C39" s="41"/>
      <c r="D39" s="41"/>
      <c r="E39" s="41"/>
      <c r="F39" s="41"/>
      <c r="G39" s="41"/>
      <c r="H39" s="41"/>
      <c r="I39" s="41"/>
      <c r="J39" s="41"/>
      <c r="K39" s="41"/>
      <c r="L39" s="41"/>
      <c r="M39" s="41"/>
      <c r="N39" s="41"/>
      <c r="O39" s="41"/>
      <c r="P39" s="41"/>
      <c r="Q39" s="41"/>
      <c r="R39" s="41"/>
      <c r="S39" s="41"/>
      <c r="T39" s="41"/>
      <c r="U39" s="40" t="s">
        <v>149</v>
      </c>
      <c r="V39" s="33" t="s">
        <v>98</v>
      </c>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0" t="s">
        <v>149</v>
      </c>
      <c r="BL39" s="32"/>
      <c r="BM39" s="32"/>
      <c r="BN39" s="32"/>
      <c r="BO39" s="32"/>
      <c r="BP39" s="32"/>
      <c r="BQ39" s="32"/>
      <c r="BR39" s="32"/>
      <c r="BS39" s="32"/>
      <c r="BT39" s="32"/>
      <c r="BU39" s="32"/>
      <c r="BV39" s="32"/>
      <c r="BW39" s="32"/>
      <c r="BX39" s="32"/>
      <c r="BY39" s="32"/>
      <c r="BZ39" s="32"/>
    </row>
    <row r="40" spans="2:78" s="38" customFormat="1" ht="409.6" customHeight="1" x14ac:dyDescent="0.25">
      <c r="B40" s="37" t="s">
        <v>6</v>
      </c>
      <c r="C40" s="37" t="s">
        <v>7</v>
      </c>
      <c r="D40" s="37" t="s">
        <v>8</v>
      </c>
      <c r="E40" s="37" t="s">
        <v>9</v>
      </c>
      <c r="F40" s="37" t="s">
        <v>10</v>
      </c>
      <c r="G40" s="37" t="s">
        <v>11</v>
      </c>
      <c r="H40" s="37" t="s">
        <v>46</v>
      </c>
      <c r="I40" s="37" t="s">
        <v>47</v>
      </c>
      <c r="J40" s="37" t="s">
        <v>48</v>
      </c>
      <c r="K40" s="37" t="s">
        <v>49</v>
      </c>
      <c r="L40" s="37" t="s">
        <v>50</v>
      </c>
      <c r="M40" s="37" t="s">
        <v>51</v>
      </c>
      <c r="N40" s="37" t="s">
        <v>68</v>
      </c>
      <c r="O40" s="37" t="s">
        <v>69</v>
      </c>
      <c r="P40" s="37" t="s">
        <v>71</v>
      </c>
      <c r="Q40" s="37" t="s">
        <v>81</v>
      </c>
      <c r="R40" s="37" t="s">
        <v>83</v>
      </c>
      <c r="S40" s="37" t="s">
        <v>90</v>
      </c>
      <c r="T40" s="37" t="s">
        <v>92</v>
      </c>
      <c r="U40" s="37" t="s">
        <v>95</v>
      </c>
      <c r="W40" s="39" t="s">
        <v>15</v>
      </c>
      <c r="X40" s="39" t="s">
        <v>16</v>
      </c>
      <c r="Y40" s="39" t="s">
        <v>17</v>
      </c>
      <c r="Z40" s="39" t="s">
        <v>21</v>
      </c>
      <c r="AA40" s="39" t="s">
        <v>22</v>
      </c>
      <c r="AB40" s="39" t="s">
        <v>23</v>
      </c>
      <c r="AC40" s="39" t="s">
        <v>24</v>
      </c>
      <c r="AD40" s="39" t="s">
        <v>28</v>
      </c>
      <c r="AE40" s="39" t="s">
        <v>29</v>
      </c>
      <c r="AF40" s="39" t="s">
        <v>30</v>
      </c>
      <c r="AG40" s="39" t="s">
        <v>31</v>
      </c>
      <c r="AH40" s="39" t="s">
        <v>33</v>
      </c>
      <c r="AI40" s="39" t="s">
        <v>34</v>
      </c>
      <c r="AJ40" s="39" t="s">
        <v>35</v>
      </c>
      <c r="AK40" s="39" t="s">
        <v>36</v>
      </c>
      <c r="AL40" s="39" t="s">
        <v>38</v>
      </c>
      <c r="AM40" s="39" t="s">
        <v>39</v>
      </c>
      <c r="AN40" s="39" t="s">
        <v>40</v>
      </c>
      <c r="AO40" s="39" t="s">
        <v>41</v>
      </c>
      <c r="AP40" s="39" t="s">
        <v>43</v>
      </c>
      <c r="AQ40" s="39" t="s">
        <v>44</v>
      </c>
      <c r="AR40" s="39" t="s">
        <v>45</v>
      </c>
      <c r="AS40" s="39" t="s">
        <v>55</v>
      </c>
      <c r="AT40" s="39" t="s">
        <v>57</v>
      </c>
      <c r="AU40" s="39" t="s">
        <v>60</v>
      </c>
      <c r="AV40" s="39" t="s">
        <v>61</v>
      </c>
      <c r="AW40" s="39" t="s">
        <v>63</v>
      </c>
      <c r="AX40" s="39" t="s">
        <v>65</v>
      </c>
      <c r="AY40" s="39" t="s">
        <v>67</v>
      </c>
      <c r="AZ40" s="39" t="s">
        <v>104</v>
      </c>
      <c r="BA40" s="39" t="s">
        <v>78</v>
      </c>
      <c r="BB40" s="39" t="s">
        <v>80</v>
      </c>
      <c r="BC40" s="39" t="s">
        <v>79</v>
      </c>
      <c r="BD40" s="39" t="s">
        <v>58</v>
      </c>
      <c r="BE40" s="39" t="s">
        <v>86</v>
      </c>
      <c r="BF40" s="39" t="s">
        <v>87</v>
      </c>
      <c r="BG40" s="39" t="s">
        <v>88</v>
      </c>
      <c r="BH40" s="39" t="s">
        <v>89</v>
      </c>
      <c r="BI40" s="39" t="s">
        <v>94</v>
      </c>
      <c r="BJ40" s="39" t="s">
        <v>99</v>
      </c>
      <c r="BL40" s="39" t="s">
        <v>161</v>
      </c>
      <c r="BM40" s="39" t="s">
        <v>160</v>
      </c>
      <c r="BN40" s="39" t="s">
        <v>155</v>
      </c>
      <c r="BO40" s="39" t="s">
        <v>156</v>
      </c>
      <c r="BP40" s="39" t="s">
        <v>162</v>
      </c>
      <c r="BQ40" s="39" t="s">
        <v>157</v>
      </c>
      <c r="BR40" s="39" t="s">
        <v>158</v>
      </c>
      <c r="BS40" s="39" t="s">
        <v>159</v>
      </c>
      <c r="BT40" s="39" t="s">
        <v>163</v>
      </c>
      <c r="BU40" s="39" t="s">
        <v>165</v>
      </c>
      <c r="BV40" s="39" t="s">
        <v>166</v>
      </c>
      <c r="BW40" s="39" t="s">
        <v>167</v>
      </c>
      <c r="BX40" s="39" t="s">
        <v>168</v>
      </c>
      <c r="BY40" s="39" t="s">
        <v>169</v>
      </c>
      <c r="BZ40" s="39" t="s">
        <v>170</v>
      </c>
    </row>
    <row r="41" spans="2:78" ht="48.75" customHeight="1" x14ac:dyDescent="0.5">
      <c r="B41" s="40" t="s">
        <v>149</v>
      </c>
      <c r="C41" s="40" t="s">
        <v>149</v>
      </c>
      <c r="D41" s="40" t="s">
        <v>149</v>
      </c>
      <c r="E41" s="40" t="s">
        <v>149</v>
      </c>
      <c r="F41" s="40" t="s">
        <v>149</v>
      </c>
      <c r="G41" s="40" t="s">
        <v>149</v>
      </c>
      <c r="H41" s="41"/>
      <c r="I41" s="41"/>
      <c r="J41" s="41"/>
      <c r="K41" s="41"/>
      <c r="L41" s="41"/>
      <c r="M41" s="41"/>
      <c r="N41" s="41"/>
      <c r="O41" s="41"/>
      <c r="P41" s="41"/>
      <c r="Q41" s="41"/>
      <c r="R41" s="41"/>
      <c r="S41" s="41"/>
      <c r="T41" s="41"/>
      <c r="U41" s="41"/>
      <c r="V41" s="30" t="s">
        <v>100</v>
      </c>
      <c r="W41" s="40" t="s">
        <v>149</v>
      </c>
      <c r="X41" s="40" t="s">
        <v>149</v>
      </c>
      <c r="Y41" s="40" t="s">
        <v>149</v>
      </c>
      <c r="Z41" s="40" t="s">
        <v>149</v>
      </c>
      <c r="AA41" s="40" t="s">
        <v>149</v>
      </c>
      <c r="AB41" s="40" t="s">
        <v>149</v>
      </c>
      <c r="AC41" s="40" t="s">
        <v>149</v>
      </c>
      <c r="AD41" s="40" t="s">
        <v>149</v>
      </c>
      <c r="AE41" s="40" t="s">
        <v>149</v>
      </c>
      <c r="AF41" s="40" t="s">
        <v>149</v>
      </c>
      <c r="AG41" s="40" t="s">
        <v>149</v>
      </c>
      <c r="AH41" s="40" t="s">
        <v>149</v>
      </c>
      <c r="AI41" s="40" t="s">
        <v>149</v>
      </c>
      <c r="AJ41" s="40" t="s">
        <v>149</v>
      </c>
      <c r="AK41" s="40" t="s">
        <v>149</v>
      </c>
      <c r="AL41" s="40" t="s">
        <v>149</v>
      </c>
      <c r="AM41" s="40" t="s">
        <v>149</v>
      </c>
      <c r="AN41" s="40" t="s">
        <v>149</v>
      </c>
      <c r="AO41" s="40" t="s">
        <v>149</v>
      </c>
      <c r="AP41" s="40" t="s">
        <v>149</v>
      </c>
      <c r="AQ41" s="40" t="s">
        <v>149</v>
      </c>
      <c r="AR41" s="41"/>
      <c r="AS41" s="41"/>
      <c r="AT41" s="41"/>
      <c r="AU41" s="41"/>
      <c r="AV41" s="41"/>
      <c r="AW41" s="41"/>
      <c r="AX41" s="41"/>
      <c r="AY41" s="41"/>
      <c r="AZ41" s="41"/>
      <c r="BA41" s="41"/>
      <c r="BB41" s="41"/>
      <c r="BC41" s="41"/>
      <c r="BD41" s="41"/>
      <c r="BE41" s="41"/>
      <c r="BF41" s="41"/>
      <c r="BG41" s="41"/>
      <c r="BH41" s="41"/>
      <c r="BI41" s="41"/>
      <c r="BJ41" s="41"/>
      <c r="BT41" t="s">
        <v>164</v>
      </c>
    </row>
    <row r="42" spans="2:78" ht="48.75" customHeight="1" x14ac:dyDescent="0.5">
      <c r="B42" s="41"/>
      <c r="C42" s="41"/>
      <c r="D42" s="41"/>
      <c r="E42" s="41"/>
      <c r="F42" s="41"/>
      <c r="G42" s="41"/>
      <c r="H42" s="40" t="s">
        <v>149</v>
      </c>
      <c r="I42" s="40" t="s">
        <v>149</v>
      </c>
      <c r="J42" s="40" t="s">
        <v>149</v>
      </c>
      <c r="K42" s="40" t="s">
        <v>149</v>
      </c>
      <c r="L42" s="40" t="s">
        <v>149</v>
      </c>
      <c r="M42" s="40" t="s">
        <v>149</v>
      </c>
      <c r="N42" s="41"/>
      <c r="O42" s="41"/>
      <c r="P42" s="41"/>
      <c r="Q42" s="41"/>
      <c r="R42" s="41"/>
      <c r="S42" s="41"/>
      <c r="T42" s="41"/>
      <c r="U42" s="41"/>
      <c r="V42" s="30" t="s">
        <v>146</v>
      </c>
      <c r="W42" s="41"/>
      <c r="X42" s="41"/>
      <c r="Y42" s="41"/>
      <c r="Z42" s="41"/>
      <c r="AA42" s="41"/>
      <c r="AB42" s="41"/>
      <c r="AC42" s="41"/>
      <c r="AD42" s="41"/>
      <c r="AE42" s="41"/>
      <c r="AF42" s="41"/>
      <c r="AG42" s="41"/>
      <c r="AH42" s="41"/>
      <c r="AI42" s="41"/>
      <c r="AJ42" s="41"/>
      <c r="AK42" s="41"/>
      <c r="AL42" s="41"/>
      <c r="AM42" s="41"/>
      <c r="AN42" s="41"/>
      <c r="AO42" s="41"/>
      <c r="AP42" s="41"/>
      <c r="AQ42" s="41"/>
      <c r="AR42" s="40" t="s">
        <v>149</v>
      </c>
      <c r="AS42" s="40" t="s">
        <v>149</v>
      </c>
      <c r="AT42" s="40" t="s">
        <v>149</v>
      </c>
      <c r="AU42" s="40" t="s">
        <v>149</v>
      </c>
      <c r="AV42" s="40" t="s">
        <v>149</v>
      </c>
      <c r="AW42" s="40" t="s">
        <v>149</v>
      </c>
      <c r="AX42" s="40" t="s">
        <v>149</v>
      </c>
      <c r="AY42" s="40" t="s">
        <v>149</v>
      </c>
      <c r="AZ42" s="41"/>
      <c r="BA42" s="41"/>
      <c r="BB42" s="41"/>
      <c r="BC42" s="41"/>
      <c r="BD42" s="41"/>
      <c r="BE42" s="41"/>
      <c r="BF42" s="41"/>
      <c r="BG42" s="41"/>
      <c r="BH42" s="41"/>
      <c r="BI42" s="41"/>
      <c r="BJ42" s="41"/>
      <c r="BY42" s="36" t="s">
        <v>153</v>
      </c>
      <c r="BZ42" s="35" t="s">
        <v>151</v>
      </c>
    </row>
    <row r="43" spans="2:78" ht="48.75" customHeight="1" x14ac:dyDescent="0.5">
      <c r="B43" s="41"/>
      <c r="C43" s="41"/>
      <c r="D43" s="41"/>
      <c r="E43" s="41"/>
      <c r="F43" s="41"/>
      <c r="G43" s="41"/>
      <c r="H43" s="41"/>
      <c r="I43" s="41"/>
      <c r="J43" s="41"/>
      <c r="K43" s="41"/>
      <c r="L43" s="41"/>
      <c r="M43" s="41"/>
      <c r="N43" s="40" t="s">
        <v>149</v>
      </c>
      <c r="O43" s="40" t="s">
        <v>149</v>
      </c>
      <c r="P43" s="40" t="s">
        <v>149</v>
      </c>
      <c r="Q43" s="41"/>
      <c r="R43" s="41"/>
      <c r="S43" s="41"/>
      <c r="T43" s="41"/>
      <c r="U43" s="41"/>
      <c r="V43" s="30" t="s">
        <v>147</v>
      </c>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0" t="s">
        <v>149</v>
      </c>
      <c r="BA43" s="40" t="s">
        <v>149</v>
      </c>
      <c r="BB43" s="40" t="s">
        <v>149</v>
      </c>
      <c r="BC43" s="40" t="s">
        <v>149</v>
      </c>
      <c r="BD43" s="40" t="s">
        <v>149</v>
      </c>
      <c r="BE43" s="40"/>
      <c r="BF43" s="41"/>
      <c r="BG43" s="41"/>
      <c r="BH43" s="41"/>
      <c r="BI43" s="41"/>
      <c r="BJ43" s="41"/>
      <c r="BY43" s="36" t="s">
        <v>154</v>
      </c>
      <c r="BZ43" s="35" t="s">
        <v>152</v>
      </c>
    </row>
    <row r="44" spans="2:78" ht="48.75" customHeight="1" x14ac:dyDescent="0.5">
      <c r="B44" s="41"/>
      <c r="C44" s="41"/>
      <c r="D44" s="41"/>
      <c r="E44" s="41"/>
      <c r="F44" s="41"/>
      <c r="G44" s="41"/>
      <c r="H44" s="41"/>
      <c r="I44" s="41"/>
      <c r="J44" s="41"/>
      <c r="K44" s="41"/>
      <c r="L44" s="41"/>
      <c r="M44" s="41"/>
      <c r="N44" s="41"/>
      <c r="O44" s="41"/>
      <c r="P44" s="41"/>
      <c r="Q44" s="40" t="s">
        <v>149</v>
      </c>
      <c r="R44" s="40" t="s">
        <v>149</v>
      </c>
      <c r="S44" s="40" t="s">
        <v>149</v>
      </c>
      <c r="T44" s="40" t="s">
        <v>149</v>
      </c>
      <c r="U44" s="40" t="s">
        <v>149</v>
      </c>
      <c r="V44" s="31" t="s">
        <v>103</v>
      </c>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0" t="s">
        <v>149</v>
      </c>
      <c r="BF44" s="40" t="s">
        <v>149</v>
      </c>
      <c r="BG44" s="40" t="s">
        <v>149</v>
      </c>
      <c r="BH44" s="40" t="s">
        <v>149</v>
      </c>
      <c r="BI44" s="40" t="s">
        <v>149</v>
      </c>
      <c r="BJ44" s="40" t="s">
        <v>149</v>
      </c>
    </row>
  </sheetData>
  <mergeCells count="1">
    <mergeCell ref="BL3:BZ3"/>
  </mergeCells>
  <printOptions horizontalCentered="1" verticalCentered="1"/>
  <pageMargins left="0.7" right="0.7" top="0.75" bottom="0.75" header="0.3" footer="0.3"/>
  <pageSetup paperSize="1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showGridLines="0" zoomScaleNormal="100" workbookViewId="0">
      <selection activeCell="C2" sqref="C2"/>
    </sheetView>
  </sheetViews>
  <sheetFormatPr defaultRowHeight="15.75" x14ac:dyDescent="0.25"/>
  <cols>
    <col min="1" max="1" width="1.7109375" style="7" customWidth="1"/>
    <col min="2" max="16384" width="9.140625" style="7"/>
  </cols>
  <sheetData>
    <row r="1" spans="1:5" ht="26.25" customHeight="1" x14ac:dyDescent="0.25">
      <c r="B1" s="6" t="s">
        <v>0</v>
      </c>
    </row>
    <row r="2" spans="1:5" s="9" customFormat="1" ht="26.25" x14ac:dyDescent="0.25">
      <c r="B2" s="8" t="s">
        <v>108</v>
      </c>
    </row>
    <row r="3" spans="1:5" x14ac:dyDescent="0.25">
      <c r="A3"/>
      <c r="B3"/>
      <c r="C3"/>
      <c r="D3"/>
      <c r="E3"/>
    </row>
    <row r="4" spans="1:5" x14ac:dyDescent="0.25">
      <c r="A4"/>
      <c r="B4"/>
      <c r="C4"/>
      <c r="D4"/>
      <c r="E4"/>
    </row>
    <row r="5" spans="1:5" x14ac:dyDescent="0.25">
      <c r="A5"/>
      <c r="B5"/>
      <c r="C5"/>
      <c r="D5"/>
      <c r="E5"/>
    </row>
    <row r="6" spans="1:5" x14ac:dyDescent="0.25">
      <c r="A6"/>
      <c r="B6"/>
      <c r="C6"/>
      <c r="D6"/>
      <c r="E6"/>
    </row>
    <row r="7" spans="1:5" x14ac:dyDescent="0.25">
      <c r="A7"/>
      <c r="B7"/>
      <c r="C7"/>
      <c r="D7"/>
      <c r="E7"/>
    </row>
    <row r="8" spans="1:5" x14ac:dyDescent="0.25">
      <c r="A8"/>
      <c r="B8"/>
      <c r="C8"/>
      <c r="D8"/>
      <c r="E8"/>
    </row>
    <row r="9" spans="1:5" x14ac:dyDescent="0.25">
      <c r="A9"/>
      <c r="B9"/>
      <c r="C9"/>
      <c r="D9"/>
      <c r="E9"/>
    </row>
    <row r="10" spans="1:5" x14ac:dyDescent="0.25">
      <c r="A10"/>
      <c r="B10"/>
      <c r="C10"/>
      <c r="D10"/>
      <c r="E10"/>
    </row>
    <row r="11" spans="1:5" x14ac:dyDescent="0.25">
      <c r="A11"/>
      <c r="B11"/>
      <c r="C11"/>
      <c r="D11"/>
      <c r="E11"/>
    </row>
    <row r="12" spans="1:5" x14ac:dyDescent="0.25">
      <c r="A12"/>
      <c r="B12"/>
      <c r="C12"/>
      <c r="D12"/>
      <c r="E12"/>
    </row>
    <row r="13" spans="1:5" x14ac:dyDescent="0.25">
      <c r="A13"/>
      <c r="B13"/>
      <c r="C13"/>
      <c r="D13"/>
      <c r="E13"/>
    </row>
    <row r="14" spans="1:5" x14ac:dyDescent="0.25">
      <c r="A14"/>
      <c r="B14"/>
      <c r="C14"/>
      <c r="D14"/>
      <c r="E14"/>
    </row>
    <row r="15" spans="1:5" x14ac:dyDescent="0.25">
      <c r="A15"/>
      <c r="B15"/>
      <c r="C15"/>
      <c r="D15"/>
      <c r="E15"/>
    </row>
    <row r="16" spans="1:5" x14ac:dyDescent="0.25">
      <c r="A16"/>
      <c r="B16"/>
      <c r="C16"/>
      <c r="D16"/>
      <c r="E16"/>
    </row>
    <row r="17" spans="1:5" x14ac:dyDescent="0.25">
      <c r="A17"/>
      <c r="B17"/>
      <c r="C17"/>
      <c r="D17"/>
      <c r="E17"/>
    </row>
    <row r="18" spans="1:5" x14ac:dyDescent="0.25">
      <c r="A18"/>
      <c r="B18"/>
      <c r="C18"/>
      <c r="D18"/>
      <c r="E18"/>
    </row>
    <row r="19" spans="1:5" x14ac:dyDescent="0.25">
      <c r="A19"/>
      <c r="B19"/>
      <c r="C19"/>
      <c r="D19"/>
      <c r="E19"/>
    </row>
    <row r="20" spans="1:5" x14ac:dyDescent="0.25">
      <c r="A20"/>
      <c r="B20"/>
      <c r="C20"/>
      <c r="D20"/>
      <c r="E20"/>
    </row>
    <row r="21" spans="1:5" x14ac:dyDescent="0.25">
      <c r="A21"/>
      <c r="B21"/>
      <c r="C21"/>
      <c r="D21"/>
      <c r="E21"/>
    </row>
    <row r="22" spans="1:5" x14ac:dyDescent="0.25">
      <c r="A22"/>
      <c r="B22"/>
      <c r="C22"/>
      <c r="D22"/>
      <c r="E22"/>
    </row>
    <row r="23" spans="1:5" x14ac:dyDescent="0.25">
      <c r="A23"/>
      <c r="B23"/>
      <c r="C23"/>
      <c r="D23"/>
      <c r="E23"/>
    </row>
    <row r="24" spans="1:5" x14ac:dyDescent="0.25">
      <c r="A24"/>
      <c r="B24"/>
      <c r="C24"/>
      <c r="D24"/>
      <c r="E24"/>
    </row>
    <row r="25" spans="1:5" x14ac:dyDescent="0.25">
      <c r="A25"/>
      <c r="B25"/>
      <c r="C25"/>
      <c r="D25"/>
      <c r="E25"/>
    </row>
    <row r="26" spans="1:5" x14ac:dyDescent="0.25">
      <c r="A26"/>
      <c r="B26"/>
      <c r="C26"/>
      <c r="D26"/>
      <c r="E26"/>
    </row>
    <row r="27" spans="1:5" x14ac:dyDescent="0.25">
      <c r="A27"/>
      <c r="B27"/>
      <c r="C27"/>
      <c r="D27"/>
      <c r="E27"/>
    </row>
    <row r="28" spans="1:5" x14ac:dyDescent="0.25">
      <c r="A28"/>
      <c r="B28"/>
      <c r="C28"/>
      <c r="D28"/>
      <c r="E28"/>
    </row>
    <row r="29" spans="1:5" x14ac:dyDescent="0.25">
      <c r="A29"/>
      <c r="B29"/>
      <c r="C29"/>
      <c r="D29"/>
      <c r="E29"/>
    </row>
    <row r="30" spans="1:5" x14ac:dyDescent="0.25">
      <c r="A30"/>
      <c r="B30"/>
      <c r="C30"/>
      <c r="D30"/>
      <c r="E30"/>
    </row>
  </sheetData>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showGridLines="0" zoomScale="150" zoomScaleNormal="150" workbookViewId="0">
      <selection activeCell="C7" sqref="C7"/>
    </sheetView>
  </sheetViews>
  <sheetFormatPr defaultColWidth="24.140625" defaultRowHeight="15.75" x14ac:dyDescent="0.25"/>
  <cols>
    <col min="1" max="4" width="40.28515625" customWidth="1"/>
    <col min="5" max="5" width="40.28515625" style="38" customWidth="1"/>
    <col min="6" max="6" width="40.28515625" customWidth="1"/>
  </cols>
  <sheetData>
    <row r="1" spans="1:6" ht="33.75" x14ac:dyDescent="0.25">
      <c r="A1" s="72" t="str">
        <f>+Cover!B4</f>
        <v>Penn Psychiatry</v>
      </c>
      <c r="C1" s="49"/>
      <c r="D1" s="10"/>
    </row>
    <row r="2" spans="1:6" ht="28.5" x14ac:dyDescent="0.45">
      <c r="A2" s="27" t="str">
        <f>Cover!B5</f>
        <v>Strategic Plan Tracking, 2023</v>
      </c>
      <c r="B2" s="1"/>
      <c r="C2" s="1"/>
      <c r="D2" s="1"/>
    </row>
    <row r="3" spans="1:6" ht="23.25" x14ac:dyDescent="0.35">
      <c r="A3" s="5"/>
      <c r="B3" s="1"/>
      <c r="C3" s="1"/>
      <c r="D3" s="1"/>
    </row>
    <row r="4" spans="1:6" ht="99.75" customHeight="1" x14ac:dyDescent="0.25"/>
    <row r="5" spans="1:6" s="77" customFormat="1" ht="15" x14ac:dyDescent="0.25">
      <c r="A5" s="76" t="s">
        <v>263</v>
      </c>
      <c r="B5" s="76" t="s">
        <v>264</v>
      </c>
      <c r="C5" s="76" t="s">
        <v>265</v>
      </c>
      <c r="D5" s="76" t="s">
        <v>266</v>
      </c>
      <c r="E5" s="76" t="s">
        <v>267</v>
      </c>
      <c r="F5" s="76" t="s">
        <v>268</v>
      </c>
    </row>
    <row r="6" spans="1:6" s="74" customFormat="1" ht="15" customHeight="1" x14ac:dyDescent="0.25">
      <c r="A6" s="73" t="s">
        <v>269</v>
      </c>
      <c r="B6" s="73" t="s">
        <v>276</v>
      </c>
      <c r="C6" s="73" t="s">
        <v>284</v>
      </c>
      <c r="D6" s="73" t="s">
        <v>287</v>
      </c>
      <c r="E6" s="73" t="s">
        <v>3</v>
      </c>
      <c r="F6" s="73" t="s">
        <v>287</v>
      </c>
    </row>
    <row r="7" spans="1:6" s="74" customFormat="1" ht="15" customHeight="1" x14ac:dyDescent="0.25">
      <c r="A7" s="73" t="s">
        <v>270</v>
      </c>
      <c r="B7" s="75" t="s">
        <v>277</v>
      </c>
      <c r="C7" s="73" t="s">
        <v>265</v>
      </c>
      <c r="D7" s="73" t="s">
        <v>288</v>
      </c>
      <c r="E7" s="73" t="s">
        <v>293</v>
      </c>
      <c r="F7" s="73" t="s">
        <v>296</v>
      </c>
    </row>
    <row r="8" spans="1:6" s="74" customFormat="1" ht="15" customHeight="1" x14ac:dyDescent="0.25">
      <c r="A8" s="73" t="s">
        <v>271</v>
      </c>
      <c r="B8" s="75" t="s">
        <v>278</v>
      </c>
      <c r="C8" s="73" t="s">
        <v>285</v>
      </c>
      <c r="D8" s="75" t="s">
        <v>289</v>
      </c>
      <c r="E8" s="73" t="s">
        <v>294</v>
      </c>
      <c r="F8" s="73" t="s">
        <v>297</v>
      </c>
    </row>
    <row r="9" spans="1:6" s="74" customFormat="1" ht="15" customHeight="1" x14ac:dyDescent="0.25">
      <c r="A9" s="73" t="s">
        <v>272</v>
      </c>
      <c r="B9" s="73" t="s">
        <v>279</v>
      </c>
      <c r="C9" s="73" t="s">
        <v>286</v>
      </c>
      <c r="D9" s="75" t="s">
        <v>290</v>
      </c>
      <c r="E9" s="73" t="s">
        <v>295</v>
      </c>
      <c r="F9" s="73" t="s">
        <v>298</v>
      </c>
    </row>
    <row r="10" spans="1:6" s="74" customFormat="1" ht="15" customHeight="1" x14ac:dyDescent="0.25">
      <c r="A10" s="73" t="s">
        <v>273</v>
      </c>
      <c r="B10" s="75" t="s">
        <v>280</v>
      </c>
      <c r="C10" s="73"/>
      <c r="D10" s="75" t="s">
        <v>291</v>
      </c>
      <c r="E10" s="73"/>
      <c r="F10" s="73" t="s">
        <v>299</v>
      </c>
    </row>
    <row r="11" spans="1:6" s="74" customFormat="1" ht="15" customHeight="1" x14ac:dyDescent="0.25">
      <c r="A11" s="73" t="s">
        <v>274</v>
      </c>
      <c r="B11" s="75" t="s">
        <v>281</v>
      </c>
      <c r="C11" s="73"/>
      <c r="D11" s="75" t="s">
        <v>292</v>
      </c>
      <c r="E11" s="73"/>
      <c r="F11" s="73"/>
    </row>
    <row r="12" spans="1:6" s="74" customFormat="1" ht="15" customHeight="1" x14ac:dyDescent="0.25">
      <c r="A12" s="73" t="s">
        <v>275</v>
      </c>
      <c r="B12" s="73" t="s">
        <v>282</v>
      </c>
      <c r="C12" s="73"/>
      <c r="D12" s="73"/>
      <c r="E12" s="73"/>
      <c r="F12" s="73"/>
    </row>
    <row r="13" spans="1:6" s="74" customFormat="1" ht="15" customHeight="1" x14ac:dyDescent="0.25">
      <c r="A13" s="73"/>
      <c r="B13" s="73" t="s">
        <v>283</v>
      </c>
      <c r="C13" s="73"/>
      <c r="D13" s="73"/>
      <c r="E13" s="73"/>
      <c r="F13" s="73"/>
    </row>
  </sheetData>
  <conditionalFormatting sqref="F1:F1048576">
    <cfRule type="containsText" dxfId="27" priority="21" operator="containsText" text="In Progress">
      <formula>NOT(ISERROR(SEARCH("In Progress",F1)))</formula>
    </cfRule>
    <cfRule type="containsText" dxfId="26" priority="22" operator="containsText" text="Slipping">
      <formula>NOT(ISERROR(SEARCH("Slipping",F1)))</formula>
    </cfRule>
    <cfRule type="containsText" dxfId="25" priority="23" operator="containsText" text="At Risk">
      <formula>NOT(ISERROR(SEARCH("At Risk",F1)))</formula>
    </cfRule>
    <cfRule type="containsText" dxfId="24" priority="24" operator="containsText" text="Complete">
      <formula>NOT(ISERROR(SEARCH("Complete",F1)))</formula>
    </cfRule>
  </conditionalFormatting>
  <pageMargins left="0.7" right="0.7" top="0.75" bottom="0.75" header="0.3" footer="0.3"/>
  <pageSetup paperSize="17" scale="69" fitToHeight="2"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D54"/>
  <sheetViews>
    <sheetView showGridLines="0" tabSelected="1" topLeftCell="G1" zoomScale="140" zoomScaleNormal="140" workbookViewId="0">
      <pane ySplit="6" topLeftCell="A7" activePane="bottomLeft" state="frozen"/>
      <selection activeCell="D1" sqref="D1"/>
      <selection pane="bottomLeft" activeCell="K1" sqref="K1"/>
    </sheetView>
  </sheetViews>
  <sheetFormatPr defaultColWidth="10.85546875" defaultRowHeight="15.75" x14ac:dyDescent="0.25"/>
  <cols>
    <col min="1" max="1" width="3.7109375" customWidth="1"/>
    <col min="2" max="3" width="33.42578125" customWidth="1"/>
    <col min="4" max="5" width="51" customWidth="1"/>
    <col min="6" max="6" width="13.85546875" style="2" customWidth="1"/>
    <col min="7" max="8" width="51" customWidth="1"/>
    <col min="9" max="9" width="45.85546875" customWidth="1"/>
    <col min="10" max="10" width="10.7109375" style="38" customWidth="1"/>
    <col min="11" max="11" width="15.140625" customWidth="1"/>
    <col min="12" max="12" width="41" customWidth="1"/>
    <col min="13" max="13" width="21.85546875" style="81" hidden="1" customWidth="1"/>
    <col min="14" max="16" width="18.85546875" customWidth="1"/>
    <col min="17" max="17" width="13" style="82" customWidth="1"/>
    <col min="18" max="18" width="13" customWidth="1"/>
    <col min="19" max="21" width="3.28515625" bestFit="1" customWidth="1"/>
    <col min="22" max="22" width="3.28515625" customWidth="1"/>
    <col min="23" max="26" width="3.28515625" bestFit="1" customWidth="1"/>
    <col min="27" max="27" width="3.28515625" customWidth="1"/>
    <col min="28" max="29" width="3.28515625" bestFit="1" customWidth="1"/>
    <col min="30" max="30" width="41" customWidth="1"/>
  </cols>
  <sheetData>
    <row r="1" spans="2:30" x14ac:dyDescent="0.25">
      <c r="B1" t="s">
        <v>376</v>
      </c>
    </row>
    <row r="2" spans="2:30" ht="33.75" x14ac:dyDescent="0.25">
      <c r="B2" s="72" t="str">
        <f>Cover!B4</f>
        <v>Penn Psychiatry</v>
      </c>
      <c r="C2" s="72"/>
      <c r="G2" s="49"/>
      <c r="H2" s="10"/>
    </row>
    <row r="3" spans="2:30" ht="26.25" x14ac:dyDescent="0.25">
      <c r="B3" s="83" t="str">
        <f>+Cover!B5</f>
        <v>Strategic Plan Tracking, 2023</v>
      </c>
      <c r="C3" s="83"/>
      <c r="D3" s="1"/>
      <c r="E3" s="1"/>
      <c r="F3" s="101"/>
      <c r="G3" s="1"/>
      <c r="H3" s="1"/>
    </row>
    <row r="4" spans="2:30" ht="23.25" x14ac:dyDescent="0.35">
      <c r="B4" s="84">
        <f>+Cover!B6</f>
        <v>45089</v>
      </c>
      <c r="C4" s="84"/>
      <c r="D4" s="1"/>
      <c r="E4" s="1"/>
      <c r="F4" s="101"/>
      <c r="G4" s="1"/>
      <c r="H4" s="1"/>
    </row>
    <row r="5" spans="2:30" ht="26.25" x14ac:dyDescent="0.4">
      <c r="B5" s="1"/>
      <c r="C5" s="1"/>
      <c r="D5" s="1"/>
      <c r="E5" s="1"/>
      <c r="F5" s="101"/>
      <c r="G5" s="1"/>
      <c r="H5" s="1"/>
      <c r="O5" s="122" t="s">
        <v>381</v>
      </c>
      <c r="P5" s="122"/>
      <c r="Q5" s="123" t="s">
        <v>382</v>
      </c>
      <c r="R5" s="123"/>
      <c r="S5" s="115" t="s">
        <v>300</v>
      </c>
      <c r="T5" s="116"/>
      <c r="U5" s="116"/>
      <c r="V5" s="116"/>
      <c r="W5" s="116"/>
      <c r="X5" s="116"/>
      <c r="Y5" s="116"/>
      <c r="Z5" s="116"/>
      <c r="AA5" s="116"/>
      <c r="AB5" s="116"/>
      <c r="AC5" s="116"/>
      <c r="AD5" s="117"/>
    </row>
    <row r="6" spans="2:30" s="98" customFormat="1" ht="81.75" x14ac:dyDescent="0.25">
      <c r="B6" s="86" t="s">
        <v>384</v>
      </c>
      <c r="C6" s="86" t="s">
        <v>383</v>
      </c>
      <c r="D6" s="86" t="s">
        <v>3</v>
      </c>
      <c r="E6" s="86" t="s">
        <v>385</v>
      </c>
      <c r="F6" s="86" t="s">
        <v>394</v>
      </c>
      <c r="G6" s="86" t="s">
        <v>4</v>
      </c>
      <c r="H6" s="86" t="s">
        <v>5</v>
      </c>
      <c r="I6" s="86" t="s">
        <v>301</v>
      </c>
      <c r="J6" s="47" t="s">
        <v>172</v>
      </c>
      <c r="K6" s="86" t="s">
        <v>173</v>
      </c>
      <c r="L6" s="86" t="s">
        <v>179</v>
      </c>
      <c r="M6" s="85" t="s">
        <v>302</v>
      </c>
      <c r="N6" s="86" t="s">
        <v>303</v>
      </c>
      <c r="O6" s="87" t="s">
        <v>304</v>
      </c>
      <c r="P6" s="86" t="s">
        <v>305</v>
      </c>
      <c r="Q6" s="87" t="s">
        <v>304</v>
      </c>
      <c r="R6" s="86" t="s">
        <v>305</v>
      </c>
      <c r="S6" s="97" t="s">
        <v>306</v>
      </c>
      <c r="T6" s="97" t="s">
        <v>307</v>
      </c>
      <c r="U6" s="97" t="s">
        <v>308</v>
      </c>
      <c r="V6" s="97" t="s">
        <v>309</v>
      </c>
      <c r="W6" s="97" t="s">
        <v>310</v>
      </c>
      <c r="X6" s="97" t="s">
        <v>311</v>
      </c>
      <c r="Y6" s="97" t="s">
        <v>312</v>
      </c>
      <c r="Z6" s="97" t="s">
        <v>313</v>
      </c>
      <c r="AA6" s="97" t="s">
        <v>375</v>
      </c>
      <c r="AB6" s="97" t="s">
        <v>314</v>
      </c>
      <c r="AC6" s="97" t="s">
        <v>315</v>
      </c>
      <c r="AD6" s="86" t="s">
        <v>316</v>
      </c>
    </row>
    <row r="7" spans="2:30" s="2" customFormat="1" ht="51.75" customHeight="1" x14ac:dyDescent="0.25">
      <c r="B7" s="109" t="s">
        <v>100</v>
      </c>
      <c r="C7" s="118" t="s">
        <v>323</v>
      </c>
      <c r="D7" s="120" t="s">
        <v>328</v>
      </c>
      <c r="E7" s="103" t="s">
        <v>431</v>
      </c>
      <c r="F7" s="102" t="s">
        <v>434</v>
      </c>
      <c r="G7" s="99" t="s">
        <v>335</v>
      </c>
      <c r="H7" s="94" t="s">
        <v>489</v>
      </c>
      <c r="I7" s="88"/>
      <c r="J7" s="46">
        <v>100</v>
      </c>
      <c r="K7" s="42" t="s">
        <v>178</v>
      </c>
      <c r="L7" s="42" t="s">
        <v>474</v>
      </c>
      <c r="M7" s="89"/>
      <c r="N7" s="42" t="s">
        <v>186</v>
      </c>
      <c r="O7" s="90" t="s">
        <v>400</v>
      </c>
      <c r="P7" s="42" t="s">
        <v>182</v>
      </c>
      <c r="Q7" s="90" t="s">
        <v>400</v>
      </c>
      <c r="R7" s="42" t="s">
        <v>184</v>
      </c>
      <c r="S7" s="91"/>
      <c r="T7" s="91"/>
      <c r="U7" s="91"/>
      <c r="V7" s="91"/>
      <c r="W7" s="91"/>
      <c r="X7" s="91" t="s">
        <v>185</v>
      </c>
      <c r="Y7" s="91"/>
      <c r="Z7" s="91"/>
      <c r="AA7" s="91"/>
      <c r="AB7" s="91"/>
      <c r="AC7" s="91"/>
      <c r="AD7" s="42"/>
    </row>
    <row r="8" spans="2:30" s="2" customFormat="1" ht="51.75" customHeight="1" x14ac:dyDescent="0.25">
      <c r="B8" s="109"/>
      <c r="C8" s="119"/>
      <c r="D8" s="112"/>
      <c r="E8" s="103" t="s">
        <v>432</v>
      </c>
      <c r="F8" s="102" t="s">
        <v>421</v>
      </c>
      <c r="G8" s="99" t="s">
        <v>341</v>
      </c>
      <c r="H8" s="94" t="s">
        <v>392</v>
      </c>
      <c r="I8" s="88"/>
      <c r="J8" s="46">
        <v>0</v>
      </c>
      <c r="K8" s="42" t="s">
        <v>174</v>
      </c>
      <c r="L8" s="42" t="s">
        <v>475</v>
      </c>
      <c r="M8" s="89"/>
      <c r="N8" s="42"/>
      <c r="O8" s="90" t="s">
        <v>401</v>
      </c>
      <c r="P8" s="42"/>
      <c r="Q8" s="90" t="s">
        <v>404</v>
      </c>
      <c r="R8" s="42"/>
      <c r="S8" s="91"/>
      <c r="T8" s="91"/>
      <c r="U8" s="91"/>
      <c r="V8" s="91"/>
      <c r="W8" s="91"/>
      <c r="X8" s="91" t="s">
        <v>185</v>
      </c>
      <c r="Y8" s="91"/>
      <c r="Z8" s="91"/>
      <c r="AA8" s="91"/>
      <c r="AB8" s="91"/>
      <c r="AC8" s="91"/>
      <c r="AD8" s="42"/>
    </row>
    <row r="9" spans="2:30" s="2" customFormat="1" ht="51.75" customHeight="1" x14ac:dyDescent="0.25">
      <c r="B9" s="109"/>
      <c r="C9" s="121" t="s">
        <v>324</v>
      </c>
      <c r="D9" s="111" t="s">
        <v>329</v>
      </c>
      <c r="E9" s="103" t="s">
        <v>432</v>
      </c>
      <c r="F9" s="102" t="s">
        <v>420</v>
      </c>
      <c r="G9" s="99" t="s">
        <v>338</v>
      </c>
      <c r="H9" s="94" t="s">
        <v>393</v>
      </c>
      <c r="I9" s="88"/>
      <c r="J9" s="46">
        <v>0</v>
      </c>
      <c r="K9" s="42" t="s">
        <v>174</v>
      </c>
      <c r="L9" s="42" t="s">
        <v>476</v>
      </c>
      <c r="M9" s="89"/>
      <c r="N9" s="42"/>
      <c r="O9" s="90" t="s">
        <v>401</v>
      </c>
      <c r="P9" s="42"/>
      <c r="Q9" s="90" t="s">
        <v>401</v>
      </c>
      <c r="R9" s="42"/>
      <c r="S9" s="91"/>
      <c r="T9" s="91"/>
      <c r="U9" s="91"/>
      <c r="V9" s="91"/>
      <c r="W9" s="91"/>
      <c r="X9" s="91" t="s">
        <v>185</v>
      </c>
      <c r="Y9" s="91"/>
      <c r="Z9" s="91"/>
      <c r="AA9" s="91"/>
      <c r="AB9" s="91"/>
      <c r="AC9" s="91"/>
      <c r="AD9" s="42"/>
    </row>
    <row r="10" spans="2:30" s="2" customFormat="1" ht="51.75" customHeight="1" x14ac:dyDescent="0.25">
      <c r="B10" s="109"/>
      <c r="C10" s="118"/>
      <c r="D10" s="120"/>
      <c r="E10" s="103" t="s">
        <v>430</v>
      </c>
      <c r="F10" s="102" t="s">
        <v>409</v>
      </c>
      <c r="G10" s="99" t="s">
        <v>340</v>
      </c>
      <c r="H10" s="94" t="s">
        <v>437</v>
      </c>
      <c r="I10" s="88"/>
      <c r="J10" s="46">
        <v>0</v>
      </c>
      <c r="K10" s="42" t="s">
        <v>174</v>
      </c>
      <c r="L10" s="42" t="s">
        <v>477</v>
      </c>
      <c r="M10" s="89"/>
      <c r="N10" s="42" t="s">
        <v>187</v>
      </c>
      <c r="O10" s="90" t="s">
        <v>401</v>
      </c>
      <c r="P10" s="42"/>
      <c r="Q10" s="90" t="s">
        <v>402</v>
      </c>
      <c r="R10" s="42"/>
      <c r="S10" s="91"/>
      <c r="T10" s="91"/>
      <c r="U10" s="91"/>
      <c r="V10" s="91"/>
      <c r="W10" s="91"/>
      <c r="X10" s="91" t="s">
        <v>185</v>
      </c>
      <c r="Y10" s="91"/>
      <c r="Z10" s="91"/>
      <c r="AA10" s="91"/>
      <c r="AB10" s="91"/>
      <c r="AC10" s="91"/>
      <c r="AD10" s="42"/>
    </row>
    <row r="11" spans="2:30" s="2" customFormat="1" ht="56.25" customHeight="1" x14ac:dyDescent="0.25">
      <c r="B11" s="110"/>
      <c r="C11" s="119"/>
      <c r="D11" s="112"/>
      <c r="E11" s="103" t="s">
        <v>432</v>
      </c>
      <c r="F11" s="102" t="s">
        <v>422</v>
      </c>
      <c r="G11" s="99" t="s">
        <v>342</v>
      </c>
      <c r="H11" s="94" t="s">
        <v>438</v>
      </c>
      <c r="I11" s="88"/>
      <c r="J11" s="46">
        <v>100</v>
      </c>
      <c r="K11" s="42" t="s">
        <v>178</v>
      </c>
      <c r="L11" s="42" t="s">
        <v>478</v>
      </c>
      <c r="M11" s="89"/>
      <c r="N11" s="42"/>
      <c r="O11" s="90" t="s">
        <v>400</v>
      </c>
      <c r="P11" s="42" t="s">
        <v>184</v>
      </c>
      <c r="Q11" s="90"/>
      <c r="R11" s="42"/>
      <c r="S11" s="91"/>
      <c r="T11" s="91"/>
      <c r="U11" s="91"/>
      <c r="V11" s="91"/>
      <c r="W11" s="91"/>
      <c r="X11" s="91" t="s">
        <v>185</v>
      </c>
      <c r="Y11" s="91"/>
      <c r="Z11" s="91"/>
      <c r="AA11" s="91"/>
      <c r="AB11" s="91"/>
      <c r="AC11" s="91"/>
      <c r="AD11" s="42"/>
    </row>
    <row r="12" spans="2:30" s="2" customFormat="1" ht="64.5" customHeight="1" x14ac:dyDescent="0.25">
      <c r="B12" s="108" t="s">
        <v>146</v>
      </c>
      <c r="C12" s="121" t="s">
        <v>325</v>
      </c>
      <c r="D12" s="111" t="s">
        <v>330</v>
      </c>
      <c r="E12" s="103" t="s">
        <v>432</v>
      </c>
      <c r="F12" s="102" t="s">
        <v>416</v>
      </c>
      <c r="G12" s="99" t="s">
        <v>359</v>
      </c>
      <c r="H12" s="94" t="s">
        <v>439</v>
      </c>
      <c r="I12" s="88"/>
      <c r="J12" s="46">
        <v>0</v>
      </c>
      <c r="K12" s="42" t="s">
        <v>174</v>
      </c>
      <c r="L12" s="42" t="s">
        <v>479</v>
      </c>
      <c r="M12" s="89"/>
      <c r="N12" s="42"/>
      <c r="O12" s="90" t="s">
        <v>401</v>
      </c>
      <c r="P12" s="42"/>
      <c r="Q12" s="90" t="s">
        <v>402</v>
      </c>
      <c r="R12" s="42"/>
      <c r="S12" s="91"/>
      <c r="T12" s="91"/>
      <c r="U12" s="91"/>
      <c r="V12" s="91"/>
      <c r="W12" s="91"/>
      <c r="X12" s="91"/>
      <c r="Y12" s="91" t="s">
        <v>185</v>
      </c>
      <c r="Z12" s="91"/>
      <c r="AA12" s="91"/>
      <c r="AB12" s="91"/>
      <c r="AC12" s="91"/>
      <c r="AD12" s="42"/>
    </row>
    <row r="13" spans="2:30" s="2" customFormat="1" ht="56.25" customHeight="1" x14ac:dyDescent="0.25">
      <c r="B13" s="109"/>
      <c r="C13" s="118"/>
      <c r="D13" s="120"/>
      <c r="E13" s="103" t="s">
        <v>432</v>
      </c>
      <c r="F13" s="102" t="s">
        <v>416</v>
      </c>
      <c r="G13" s="99" t="s">
        <v>360</v>
      </c>
      <c r="H13" s="94" t="s">
        <v>440</v>
      </c>
      <c r="I13" s="88"/>
      <c r="J13" s="46">
        <v>0</v>
      </c>
      <c r="K13" s="42" t="s">
        <v>174</v>
      </c>
      <c r="L13" s="42"/>
      <c r="M13" s="89"/>
      <c r="N13" s="42"/>
      <c r="O13" s="90" t="s">
        <v>401</v>
      </c>
      <c r="P13" s="42"/>
      <c r="Q13" s="90" t="s">
        <v>402</v>
      </c>
      <c r="R13" s="42"/>
      <c r="S13" s="91"/>
      <c r="T13" s="91"/>
      <c r="U13" s="91"/>
      <c r="V13" s="91"/>
      <c r="W13" s="91"/>
      <c r="X13" s="91"/>
      <c r="Y13" s="91" t="s">
        <v>185</v>
      </c>
      <c r="Z13" s="91"/>
      <c r="AA13" s="91"/>
      <c r="AB13" s="91"/>
      <c r="AC13" s="91"/>
      <c r="AD13" s="42"/>
    </row>
    <row r="14" spans="2:30" s="2" customFormat="1" ht="56.25" customHeight="1" x14ac:dyDescent="0.25">
      <c r="B14" s="109"/>
      <c r="C14" s="118"/>
      <c r="D14" s="120"/>
      <c r="E14" s="103" t="s">
        <v>432</v>
      </c>
      <c r="F14" s="102" t="s">
        <v>416</v>
      </c>
      <c r="G14" s="99" t="s">
        <v>361</v>
      </c>
      <c r="H14" s="94" t="s">
        <v>441</v>
      </c>
      <c r="I14" s="88"/>
      <c r="J14" s="46">
        <v>0</v>
      </c>
      <c r="K14" s="42" t="s">
        <v>174</v>
      </c>
      <c r="L14" s="42"/>
      <c r="M14" s="89"/>
      <c r="N14" s="42"/>
      <c r="O14" s="90" t="s">
        <v>401</v>
      </c>
      <c r="P14" s="42"/>
      <c r="Q14" s="90" t="s">
        <v>402</v>
      </c>
      <c r="R14" s="42"/>
      <c r="S14" s="91"/>
      <c r="T14" s="91"/>
      <c r="U14" s="91"/>
      <c r="V14" s="91"/>
      <c r="W14" s="91"/>
      <c r="X14" s="91"/>
      <c r="Y14" s="91" t="s">
        <v>185</v>
      </c>
      <c r="Z14" s="91"/>
      <c r="AA14" s="91"/>
      <c r="AB14" s="91"/>
      <c r="AC14" s="91"/>
      <c r="AD14" s="42"/>
    </row>
    <row r="15" spans="2:30" ht="51" customHeight="1" x14ac:dyDescent="0.25">
      <c r="B15" s="109"/>
      <c r="C15" s="118"/>
      <c r="D15" s="112"/>
      <c r="E15" s="103" t="s">
        <v>432</v>
      </c>
      <c r="F15" s="102" t="s">
        <v>416</v>
      </c>
      <c r="G15" s="99" t="s">
        <v>380</v>
      </c>
      <c r="H15" s="94" t="s">
        <v>442</v>
      </c>
      <c r="I15" s="88"/>
      <c r="J15" s="46">
        <v>0</v>
      </c>
      <c r="K15" s="42" t="s">
        <v>174</v>
      </c>
      <c r="L15" s="42"/>
      <c r="M15" s="89"/>
      <c r="N15" s="42"/>
      <c r="O15" s="90" t="s">
        <v>401</v>
      </c>
      <c r="P15" s="42"/>
      <c r="Q15" s="90" t="s">
        <v>402</v>
      </c>
      <c r="R15" s="42"/>
      <c r="S15" s="91"/>
      <c r="T15" s="91"/>
      <c r="U15" s="91"/>
      <c r="V15" s="91"/>
      <c r="W15" s="91"/>
      <c r="X15" s="91"/>
      <c r="Y15" s="91" t="s">
        <v>185</v>
      </c>
      <c r="Z15" s="91"/>
      <c r="AA15" s="91"/>
      <c r="AB15" s="91"/>
      <c r="AC15" s="91"/>
      <c r="AD15" s="42"/>
    </row>
    <row r="16" spans="2:30" ht="51" customHeight="1" x14ac:dyDescent="0.25">
      <c r="B16" s="109"/>
      <c r="C16" s="118"/>
      <c r="D16" s="111" t="s">
        <v>331</v>
      </c>
      <c r="E16" s="103" t="s">
        <v>431</v>
      </c>
      <c r="F16" s="102" t="s">
        <v>410</v>
      </c>
      <c r="G16" s="100" t="s">
        <v>355</v>
      </c>
      <c r="H16" s="94" t="s">
        <v>443</v>
      </c>
      <c r="I16" s="88"/>
      <c r="J16" s="46">
        <v>25</v>
      </c>
      <c r="K16" s="42" t="s">
        <v>174</v>
      </c>
      <c r="L16" s="42" t="s">
        <v>480</v>
      </c>
      <c r="M16" s="89"/>
      <c r="N16" s="42"/>
      <c r="O16" s="90" t="s">
        <v>402</v>
      </c>
      <c r="P16" s="42"/>
      <c r="Q16" s="90" t="s">
        <v>403</v>
      </c>
      <c r="R16" s="42"/>
      <c r="S16" s="91"/>
      <c r="T16" s="91"/>
      <c r="U16" s="91"/>
      <c r="V16" s="91"/>
      <c r="W16" s="91"/>
      <c r="X16" s="91"/>
      <c r="Y16" s="91" t="s">
        <v>185</v>
      </c>
      <c r="Z16" s="91"/>
      <c r="AA16" s="91"/>
      <c r="AB16" s="91"/>
      <c r="AC16" s="91"/>
      <c r="AD16" s="42"/>
    </row>
    <row r="17" spans="2:30" ht="51" customHeight="1" x14ac:dyDescent="0.25">
      <c r="B17" s="109"/>
      <c r="C17" s="118"/>
      <c r="D17" s="120"/>
      <c r="E17" s="103" t="s">
        <v>431</v>
      </c>
      <c r="F17" s="102" t="s">
        <v>410</v>
      </c>
      <c r="G17" s="100" t="s">
        <v>356</v>
      </c>
      <c r="H17" s="94" t="s">
        <v>444</v>
      </c>
      <c r="I17" s="88"/>
      <c r="J17" s="46">
        <v>0</v>
      </c>
      <c r="K17" s="42" t="s">
        <v>174</v>
      </c>
      <c r="L17" s="42"/>
      <c r="M17" s="89"/>
      <c r="N17" s="42"/>
      <c r="O17" s="90" t="s">
        <v>402</v>
      </c>
      <c r="P17" s="42"/>
      <c r="Q17" s="90" t="s">
        <v>403</v>
      </c>
      <c r="R17" s="42"/>
      <c r="S17" s="91"/>
      <c r="T17" s="91"/>
      <c r="U17" s="91"/>
      <c r="V17" s="91"/>
      <c r="W17" s="91"/>
      <c r="X17" s="91"/>
      <c r="Y17" s="91" t="s">
        <v>185</v>
      </c>
      <c r="Z17" s="91"/>
      <c r="AA17" s="91"/>
      <c r="AB17" s="91"/>
      <c r="AC17" s="91"/>
      <c r="AD17" s="42"/>
    </row>
    <row r="18" spans="2:30" ht="51" customHeight="1" x14ac:dyDescent="0.25">
      <c r="B18" s="109"/>
      <c r="C18" s="118"/>
      <c r="D18" s="120"/>
      <c r="E18" s="103" t="s">
        <v>431</v>
      </c>
      <c r="F18" s="102" t="s">
        <v>410</v>
      </c>
      <c r="G18" s="100" t="s">
        <v>357</v>
      </c>
      <c r="H18" s="94" t="s">
        <v>446</v>
      </c>
      <c r="I18" s="88"/>
      <c r="J18" s="46">
        <v>0</v>
      </c>
      <c r="K18" s="42" t="s">
        <v>174</v>
      </c>
      <c r="L18" s="42"/>
      <c r="M18" s="89"/>
      <c r="N18" s="42"/>
      <c r="O18" s="90" t="s">
        <v>402</v>
      </c>
      <c r="P18" s="42"/>
      <c r="Q18" s="90" t="s">
        <v>403</v>
      </c>
      <c r="R18" s="42"/>
      <c r="S18" s="91"/>
      <c r="T18" s="91"/>
      <c r="U18" s="91"/>
      <c r="V18" s="91"/>
      <c r="W18" s="91"/>
      <c r="X18" s="91"/>
      <c r="Y18" s="91" t="s">
        <v>185</v>
      </c>
      <c r="Z18" s="91"/>
      <c r="AA18" s="91"/>
      <c r="AB18" s="91"/>
      <c r="AC18" s="91"/>
      <c r="AD18" s="42"/>
    </row>
    <row r="19" spans="2:30" ht="51" customHeight="1" x14ac:dyDescent="0.25">
      <c r="B19" s="109"/>
      <c r="C19" s="118"/>
      <c r="D19" s="112"/>
      <c r="E19" s="103" t="s">
        <v>431</v>
      </c>
      <c r="F19" s="102" t="s">
        <v>410</v>
      </c>
      <c r="G19" s="100" t="s">
        <v>358</v>
      </c>
      <c r="H19" s="94" t="s">
        <v>445</v>
      </c>
      <c r="I19" s="88"/>
      <c r="J19" s="46">
        <v>0</v>
      </c>
      <c r="K19" s="42" t="s">
        <v>174</v>
      </c>
      <c r="L19" s="42"/>
      <c r="M19" s="89"/>
      <c r="N19" s="42"/>
      <c r="O19" s="90" t="s">
        <v>402</v>
      </c>
      <c r="P19" s="42"/>
      <c r="Q19" s="90" t="s">
        <v>403</v>
      </c>
      <c r="R19" s="42"/>
      <c r="S19" s="91"/>
      <c r="T19" s="91"/>
      <c r="U19" s="91"/>
      <c r="V19" s="91"/>
      <c r="W19" s="91"/>
      <c r="X19" s="91"/>
      <c r="Y19" s="91" t="s">
        <v>185</v>
      </c>
      <c r="Z19" s="91"/>
      <c r="AA19" s="91"/>
      <c r="AB19" s="91"/>
      <c r="AC19" s="91"/>
      <c r="AD19" s="42"/>
    </row>
    <row r="20" spans="2:30" ht="51" customHeight="1" x14ac:dyDescent="0.25">
      <c r="B20" s="109"/>
      <c r="C20" s="70"/>
      <c r="D20" s="111" t="s">
        <v>386</v>
      </c>
      <c r="E20" s="103" t="s">
        <v>433</v>
      </c>
      <c r="F20" s="102" t="s">
        <v>429</v>
      </c>
      <c r="G20" s="100" t="s">
        <v>387</v>
      </c>
      <c r="H20" s="94" t="s">
        <v>447</v>
      </c>
      <c r="I20" s="88"/>
      <c r="J20" s="46">
        <v>0</v>
      </c>
      <c r="K20" s="42" t="s">
        <v>174</v>
      </c>
      <c r="L20" s="42" t="s">
        <v>481</v>
      </c>
      <c r="M20" s="89"/>
      <c r="N20" s="42"/>
      <c r="O20" s="90" t="s">
        <v>401</v>
      </c>
      <c r="P20" s="42"/>
      <c r="Q20" s="90"/>
      <c r="R20" s="42"/>
      <c r="S20" s="91"/>
      <c r="T20" s="91"/>
      <c r="U20" s="91"/>
      <c r="V20" s="91"/>
      <c r="W20" s="91"/>
      <c r="X20" s="91"/>
      <c r="Y20" s="91"/>
      <c r="Z20" s="91"/>
      <c r="AA20" s="91"/>
      <c r="AB20" s="91"/>
      <c r="AC20" s="91"/>
      <c r="AD20" s="42"/>
    </row>
    <row r="21" spans="2:30" ht="51" customHeight="1" x14ac:dyDescent="0.25">
      <c r="B21" s="110"/>
      <c r="C21" s="70"/>
      <c r="D21" s="112"/>
      <c r="E21" s="103" t="s">
        <v>433</v>
      </c>
      <c r="F21" s="102" t="s">
        <v>429</v>
      </c>
      <c r="G21" s="100" t="s">
        <v>388</v>
      </c>
      <c r="H21" s="94" t="s">
        <v>448</v>
      </c>
      <c r="I21" s="88"/>
      <c r="J21" s="46">
        <v>0</v>
      </c>
      <c r="K21" s="42" t="s">
        <v>174</v>
      </c>
      <c r="L21" s="42"/>
      <c r="M21" s="89"/>
      <c r="N21" s="42"/>
      <c r="O21" s="90" t="s">
        <v>401</v>
      </c>
      <c r="P21" s="42"/>
      <c r="Q21" s="90"/>
      <c r="R21" s="42"/>
      <c r="S21" s="91"/>
      <c r="T21" s="91"/>
      <c r="U21" s="91"/>
      <c r="V21" s="91"/>
      <c r="W21" s="91"/>
      <c r="X21" s="91"/>
      <c r="Y21" s="91"/>
      <c r="Z21" s="91"/>
      <c r="AA21" s="91"/>
      <c r="AB21" s="91"/>
      <c r="AC21" s="91"/>
      <c r="AD21" s="42"/>
    </row>
    <row r="22" spans="2:30" ht="51.75" customHeight="1" x14ac:dyDescent="0.25">
      <c r="B22" s="108" t="s">
        <v>102</v>
      </c>
      <c r="C22" s="121" t="s">
        <v>326</v>
      </c>
      <c r="D22" s="111" t="s">
        <v>332</v>
      </c>
      <c r="E22" s="103" t="s">
        <v>430</v>
      </c>
      <c r="F22" s="102" t="s">
        <v>405</v>
      </c>
      <c r="G22" s="100" t="s">
        <v>343</v>
      </c>
      <c r="H22" s="94" t="s">
        <v>449</v>
      </c>
      <c r="I22" s="88"/>
      <c r="J22" s="46">
        <v>0</v>
      </c>
      <c r="K22" s="42" t="s">
        <v>174</v>
      </c>
      <c r="L22" s="42" t="s">
        <v>482</v>
      </c>
      <c r="M22" s="89"/>
      <c r="N22" s="42"/>
      <c r="O22" s="90" t="s">
        <v>402</v>
      </c>
      <c r="P22" s="42"/>
      <c r="Q22" s="90" t="s">
        <v>404</v>
      </c>
      <c r="R22" s="42"/>
      <c r="S22" s="91"/>
      <c r="T22" s="91"/>
      <c r="U22" s="91"/>
      <c r="V22" s="91"/>
      <c r="W22" s="91"/>
      <c r="X22" s="91"/>
      <c r="Y22" s="91"/>
      <c r="Z22" s="91"/>
      <c r="AA22" s="91" t="s">
        <v>185</v>
      </c>
      <c r="AB22" s="91"/>
      <c r="AC22" s="91"/>
      <c r="AD22" s="42"/>
    </row>
    <row r="23" spans="2:30" ht="51.75" customHeight="1" x14ac:dyDescent="0.25">
      <c r="B23" s="109"/>
      <c r="C23" s="118"/>
      <c r="D23" s="120"/>
      <c r="E23" s="103" t="s">
        <v>433</v>
      </c>
      <c r="F23" s="102" t="s">
        <v>423</v>
      </c>
      <c r="G23" s="100" t="s">
        <v>344</v>
      </c>
      <c r="H23" s="94" t="s">
        <v>448</v>
      </c>
      <c r="I23" s="88"/>
      <c r="J23" s="46">
        <v>0</v>
      </c>
      <c r="K23" s="42" t="s">
        <v>174</v>
      </c>
      <c r="L23" s="42" t="s">
        <v>483</v>
      </c>
      <c r="M23" s="89"/>
      <c r="N23" s="42"/>
      <c r="O23" s="90" t="s">
        <v>401</v>
      </c>
      <c r="P23" s="42"/>
      <c r="Q23" s="90"/>
      <c r="R23" s="42"/>
      <c r="S23" s="91"/>
      <c r="T23" s="91"/>
      <c r="U23" s="91"/>
      <c r="V23" s="91"/>
      <c r="W23" s="91"/>
      <c r="X23" s="91"/>
      <c r="Y23" s="91"/>
      <c r="Z23" s="91"/>
      <c r="AA23" s="91" t="s">
        <v>185</v>
      </c>
      <c r="AB23" s="91"/>
      <c r="AC23" s="91"/>
      <c r="AD23" s="42"/>
    </row>
    <row r="24" spans="2:30" ht="51.75" customHeight="1" x14ac:dyDescent="0.25">
      <c r="B24" s="109"/>
      <c r="C24" s="118"/>
      <c r="D24" s="120"/>
      <c r="E24" s="103" t="s">
        <v>431</v>
      </c>
      <c r="F24" s="102" t="s">
        <v>413</v>
      </c>
      <c r="G24" s="100" t="s">
        <v>345</v>
      </c>
      <c r="H24" s="94" t="s">
        <v>451</v>
      </c>
      <c r="I24" s="88"/>
      <c r="J24" s="46">
        <v>0</v>
      </c>
      <c r="K24" s="42" t="s">
        <v>174</v>
      </c>
      <c r="L24" s="42" t="s">
        <v>401</v>
      </c>
      <c r="M24" s="89"/>
      <c r="N24" s="42"/>
      <c r="O24" s="90" t="s">
        <v>401</v>
      </c>
      <c r="P24" s="42"/>
      <c r="Q24" s="90" t="s">
        <v>401</v>
      </c>
      <c r="R24" s="42"/>
      <c r="S24" s="91"/>
      <c r="T24" s="91"/>
      <c r="U24" s="91"/>
      <c r="V24" s="91"/>
      <c r="W24" s="91"/>
      <c r="X24" s="91"/>
      <c r="Y24" s="91"/>
      <c r="Z24" s="91"/>
      <c r="AA24" s="91" t="s">
        <v>185</v>
      </c>
      <c r="AB24" s="91"/>
      <c r="AC24" s="91"/>
      <c r="AD24" s="42"/>
    </row>
    <row r="25" spans="2:30" ht="51.75" customHeight="1" x14ac:dyDescent="0.25">
      <c r="B25" s="109"/>
      <c r="C25" s="118"/>
      <c r="D25" s="120"/>
      <c r="E25" s="103" t="s">
        <v>431</v>
      </c>
      <c r="F25" s="102" t="s">
        <v>414</v>
      </c>
      <c r="G25" s="100" t="s">
        <v>349</v>
      </c>
      <c r="H25" s="94" t="s">
        <v>451</v>
      </c>
      <c r="I25" s="88"/>
      <c r="J25" s="46">
        <v>100</v>
      </c>
      <c r="K25" s="42" t="s">
        <v>178</v>
      </c>
      <c r="L25" s="42" t="s">
        <v>484</v>
      </c>
      <c r="M25" s="89"/>
      <c r="N25" s="42" t="s">
        <v>186</v>
      </c>
      <c r="O25" s="90" t="s">
        <v>402</v>
      </c>
      <c r="P25" s="42"/>
      <c r="Q25" s="90" t="s">
        <v>402</v>
      </c>
      <c r="R25" s="42"/>
      <c r="S25" s="91"/>
      <c r="T25" s="91"/>
      <c r="U25" s="91"/>
      <c r="V25" s="91"/>
      <c r="W25" s="91"/>
      <c r="X25" s="91"/>
      <c r="Y25" s="91"/>
      <c r="Z25" s="91"/>
      <c r="AA25" s="91" t="s">
        <v>185</v>
      </c>
      <c r="AB25" s="91"/>
      <c r="AC25" s="91"/>
      <c r="AD25" s="42"/>
    </row>
    <row r="26" spans="2:30" ht="51.75" customHeight="1" x14ac:dyDescent="0.25">
      <c r="B26" s="109"/>
      <c r="C26" s="118"/>
      <c r="D26" s="120"/>
      <c r="E26" s="103" t="s">
        <v>430</v>
      </c>
      <c r="F26" s="102" t="s">
        <v>408</v>
      </c>
      <c r="G26" s="100" t="s">
        <v>350</v>
      </c>
      <c r="H26" s="94" t="s">
        <v>452</v>
      </c>
      <c r="I26" s="88"/>
      <c r="J26" s="46">
        <v>0</v>
      </c>
      <c r="K26" s="42" t="s">
        <v>174</v>
      </c>
      <c r="L26" s="42" t="s">
        <v>485</v>
      </c>
      <c r="M26" s="89"/>
      <c r="N26" s="42"/>
      <c r="O26" s="90" t="s">
        <v>403</v>
      </c>
      <c r="P26" s="42"/>
      <c r="Q26" s="90" t="s">
        <v>404</v>
      </c>
      <c r="R26" s="42"/>
      <c r="S26" s="91"/>
      <c r="T26" s="91"/>
      <c r="U26" s="91"/>
      <c r="V26" s="91"/>
      <c r="W26" s="91"/>
      <c r="X26" s="91"/>
      <c r="Y26" s="91"/>
      <c r="Z26" s="91"/>
      <c r="AA26" s="91" t="s">
        <v>185</v>
      </c>
      <c r="AB26" s="91"/>
      <c r="AC26" s="91"/>
      <c r="AD26" s="42"/>
    </row>
    <row r="27" spans="2:30" ht="51.75" customHeight="1" x14ac:dyDescent="0.25">
      <c r="B27" s="110"/>
      <c r="C27" s="119"/>
      <c r="D27" s="112"/>
      <c r="E27" s="103" t="s">
        <v>433</v>
      </c>
      <c r="F27" s="102" t="s">
        <v>428</v>
      </c>
      <c r="G27" s="100" t="s">
        <v>347</v>
      </c>
      <c r="H27" s="94" t="s">
        <v>454</v>
      </c>
      <c r="I27" s="88"/>
      <c r="J27" s="46">
        <v>0</v>
      </c>
      <c r="K27" s="42" t="s">
        <v>174</v>
      </c>
      <c r="L27" s="42" t="s">
        <v>486</v>
      </c>
      <c r="M27" s="89"/>
      <c r="N27" s="42"/>
      <c r="O27" s="90" t="s">
        <v>402</v>
      </c>
      <c r="P27" s="42"/>
      <c r="Q27" s="90"/>
      <c r="R27" s="42"/>
      <c r="S27" s="91"/>
      <c r="T27" s="91"/>
      <c r="U27" s="91"/>
      <c r="V27" s="91"/>
      <c r="W27" s="91"/>
      <c r="X27" s="91"/>
      <c r="Y27" s="91"/>
      <c r="Z27" s="91"/>
      <c r="AA27" s="91" t="s">
        <v>185</v>
      </c>
      <c r="AB27" s="91"/>
      <c r="AC27" s="91"/>
      <c r="AD27" s="42"/>
    </row>
    <row r="28" spans="2:30" ht="57.75" customHeight="1" x14ac:dyDescent="0.25">
      <c r="B28" s="113" t="s">
        <v>103</v>
      </c>
      <c r="C28" s="118" t="s">
        <v>327</v>
      </c>
      <c r="D28" s="120" t="s">
        <v>473</v>
      </c>
      <c r="E28" s="103" t="s">
        <v>430</v>
      </c>
      <c r="F28" s="102" t="s">
        <v>407</v>
      </c>
      <c r="G28" s="100" t="s">
        <v>352</v>
      </c>
      <c r="H28" s="94" t="s">
        <v>456</v>
      </c>
      <c r="I28" s="88"/>
      <c r="J28" s="46">
        <v>75</v>
      </c>
      <c r="K28" s="42" t="s">
        <v>175</v>
      </c>
      <c r="L28" s="42" t="s">
        <v>401</v>
      </c>
      <c r="M28" s="89"/>
      <c r="N28" s="42"/>
      <c r="O28" s="90" t="s">
        <v>400</v>
      </c>
      <c r="P28" s="42" t="s">
        <v>182</v>
      </c>
      <c r="Q28" s="90" t="s">
        <v>401</v>
      </c>
      <c r="R28" s="42" t="s">
        <v>181</v>
      </c>
      <c r="S28" s="91" t="s">
        <v>185</v>
      </c>
      <c r="T28" s="91"/>
      <c r="U28" s="91" t="s">
        <v>185</v>
      </c>
      <c r="V28" s="91"/>
      <c r="W28" s="91"/>
      <c r="X28" s="91"/>
      <c r="Y28" s="91"/>
      <c r="Z28" s="91"/>
      <c r="AA28" s="91"/>
      <c r="AB28" s="91"/>
      <c r="AC28" s="91" t="s">
        <v>185</v>
      </c>
      <c r="AD28" s="42" t="s">
        <v>395</v>
      </c>
    </row>
    <row r="29" spans="2:30" ht="57.75" customHeight="1" x14ac:dyDescent="0.25">
      <c r="B29" s="113"/>
      <c r="C29" s="118"/>
      <c r="D29" s="120"/>
      <c r="E29" s="103" t="s">
        <v>432</v>
      </c>
      <c r="F29" s="102" t="s">
        <v>418</v>
      </c>
      <c r="G29" s="100" t="s">
        <v>362</v>
      </c>
      <c r="H29" s="94" t="s">
        <v>457</v>
      </c>
      <c r="I29" s="88"/>
      <c r="J29" s="46">
        <v>100</v>
      </c>
      <c r="K29" s="42" t="s">
        <v>178</v>
      </c>
      <c r="L29" s="42" t="s">
        <v>487</v>
      </c>
      <c r="M29" s="89"/>
      <c r="N29" s="42"/>
      <c r="O29" s="90" t="s">
        <v>401</v>
      </c>
      <c r="P29" s="42"/>
      <c r="Q29" s="90" t="s">
        <v>402</v>
      </c>
      <c r="R29" s="42"/>
      <c r="S29" s="91"/>
      <c r="T29" s="91"/>
      <c r="U29" s="91"/>
      <c r="V29" s="91"/>
      <c r="W29" s="91"/>
      <c r="X29" s="91"/>
      <c r="Y29" s="91"/>
      <c r="Z29" s="91"/>
      <c r="AA29" s="91"/>
      <c r="AB29" s="91"/>
      <c r="AC29" s="91" t="s">
        <v>185</v>
      </c>
      <c r="AD29" s="42"/>
    </row>
    <row r="30" spans="2:30" ht="44.25" customHeight="1" x14ac:dyDescent="0.25">
      <c r="B30" s="113"/>
      <c r="C30" s="118"/>
      <c r="D30" s="120"/>
      <c r="E30" s="103" t="s">
        <v>432</v>
      </c>
      <c r="F30" s="102" t="s">
        <v>418</v>
      </c>
      <c r="G30" s="100" t="s">
        <v>363</v>
      </c>
      <c r="H30" s="94" t="s">
        <v>459</v>
      </c>
      <c r="I30" s="88"/>
      <c r="J30" s="46">
        <v>100</v>
      </c>
      <c r="K30" s="42" t="s">
        <v>178</v>
      </c>
      <c r="L30" s="42"/>
      <c r="M30" s="89"/>
      <c r="N30" s="42"/>
      <c r="O30" s="90"/>
      <c r="P30" s="42"/>
      <c r="Q30" s="90"/>
      <c r="R30" s="42"/>
      <c r="S30" s="91"/>
      <c r="T30" s="91"/>
      <c r="U30" s="91"/>
      <c r="V30" s="91"/>
      <c r="W30" s="91"/>
      <c r="X30" s="91"/>
      <c r="Y30" s="91"/>
      <c r="Z30" s="91"/>
      <c r="AA30" s="91"/>
      <c r="AB30" s="91"/>
      <c r="AC30" s="91" t="s">
        <v>185</v>
      </c>
      <c r="AD30" s="42"/>
    </row>
    <row r="31" spans="2:30" ht="47.25" customHeight="1" x14ac:dyDescent="0.25">
      <c r="B31" s="113"/>
      <c r="C31" s="118"/>
      <c r="D31" s="120"/>
      <c r="E31" s="103" t="s">
        <v>432</v>
      </c>
      <c r="F31" s="102" t="s">
        <v>418</v>
      </c>
      <c r="G31" s="100" t="s">
        <v>364</v>
      </c>
      <c r="H31" s="94" t="s">
        <v>458</v>
      </c>
      <c r="I31" s="88"/>
      <c r="J31" s="46">
        <v>0</v>
      </c>
      <c r="K31" s="42" t="s">
        <v>174</v>
      </c>
      <c r="L31" s="42"/>
      <c r="M31" s="89"/>
      <c r="N31" s="42"/>
      <c r="O31" s="90"/>
      <c r="P31" s="42"/>
      <c r="Q31" s="90"/>
      <c r="R31" s="42"/>
      <c r="S31" s="91"/>
      <c r="T31" s="91"/>
      <c r="U31" s="91"/>
      <c r="V31" s="91"/>
      <c r="W31" s="91"/>
      <c r="X31" s="91"/>
      <c r="Y31" s="91"/>
      <c r="Z31" s="91"/>
      <c r="AA31" s="91"/>
      <c r="AB31" s="91"/>
      <c r="AC31" s="91" t="s">
        <v>185</v>
      </c>
      <c r="AD31" s="42"/>
    </row>
    <row r="32" spans="2:30" ht="46.5" customHeight="1" x14ac:dyDescent="0.25">
      <c r="B32" s="113"/>
      <c r="C32" s="118"/>
      <c r="D32" s="120"/>
      <c r="E32" s="103" t="s">
        <v>432</v>
      </c>
      <c r="F32" s="102" t="s">
        <v>418</v>
      </c>
      <c r="G32" s="100" t="s">
        <v>365</v>
      </c>
      <c r="H32" s="94" t="s">
        <v>471</v>
      </c>
      <c r="I32" s="88"/>
      <c r="J32" s="46">
        <v>0</v>
      </c>
      <c r="K32" s="42" t="s">
        <v>174</v>
      </c>
      <c r="L32" s="42"/>
      <c r="M32" s="89"/>
      <c r="N32" s="42"/>
      <c r="O32" s="90"/>
      <c r="P32" s="42"/>
      <c r="Q32" s="90"/>
      <c r="R32" s="42"/>
      <c r="S32" s="91"/>
      <c r="T32" s="91"/>
      <c r="U32" s="91"/>
      <c r="V32" s="91"/>
      <c r="W32" s="91"/>
      <c r="X32" s="91"/>
      <c r="Y32" s="91"/>
      <c r="Z32" s="91"/>
      <c r="AA32" s="91"/>
      <c r="AB32" s="91"/>
      <c r="AC32" s="91" t="s">
        <v>185</v>
      </c>
      <c r="AD32" s="42"/>
    </row>
    <row r="33" spans="2:30" ht="53.25" customHeight="1" x14ac:dyDescent="0.25">
      <c r="B33" s="113"/>
      <c r="C33" s="118"/>
      <c r="D33" s="120"/>
      <c r="E33" s="103" t="s">
        <v>432</v>
      </c>
      <c r="F33" s="102" t="s">
        <v>418</v>
      </c>
      <c r="G33" s="100" t="s">
        <v>366</v>
      </c>
      <c r="H33" s="94" t="s">
        <v>460</v>
      </c>
      <c r="I33" s="88"/>
      <c r="J33" s="46">
        <v>0</v>
      </c>
      <c r="K33" s="42" t="s">
        <v>174</v>
      </c>
      <c r="L33" s="42"/>
      <c r="M33" s="89"/>
      <c r="N33" s="42"/>
      <c r="O33" s="90"/>
      <c r="P33" s="42"/>
      <c r="Q33" s="90"/>
      <c r="R33" s="42"/>
      <c r="S33" s="91"/>
      <c r="T33" s="91"/>
      <c r="U33" s="91"/>
      <c r="V33" s="91"/>
      <c r="W33" s="91"/>
      <c r="X33" s="91"/>
      <c r="Y33" s="91"/>
      <c r="Z33" s="91"/>
      <c r="AA33" s="91"/>
      <c r="AB33" s="91"/>
      <c r="AC33" s="91" t="s">
        <v>185</v>
      </c>
      <c r="AD33" s="42"/>
    </row>
    <row r="34" spans="2:30" ht="44.25" customHeight="1" x14ac:dyDescent="0.25">
      <c r="B34" s="113"/>
      <c r="C34" s="118"/>
      <c r="D34" s="120"/>
      <c r="E34" s="103" t="s">
        <v>433</v>
      </c>
      <c r="F34" s="102" t="s">
        <v>424</v>
      </c>
      <c r="G34" s="100" t="s">
        <v>353</v>
      </c>
      <c r="H34" s="94" t="s">
        <v>461</v>
      </c>
      <c r="I34" s="88"/>
      <c r="J34" s="46">
        <v>0</v>
      </c>
      <c r="K34" s="42" t="s">
        <v>174</v>
      </c>
      <c r="L34" s="42" t="s">
        <v>488</v>
      </c>
      <c r="M34" s="89"/>
      <c r="N34" s="42"/>
      <c r="O34" s="90" t="s">
        <v>401</v>
      </c>
      <c r="P34" s="42"/>
      <c r="Q34" s="90"/>
      <c r="R34" s="42"/>
      <c r="S34" s="91"/>
      <c r="T34" s="91"/>
      <c r="U34" s="91"/>
      <c r="V34" s="91"/>
      <c r="W34" s="91"/>
      <c r="X34" s="91"/>
      <c r="Y34" s="91"/>
      <c r="Z34" s="91"/>
      <c r="AA34" s="91"/>
      <c r="AB34" s="91"/>
      <c r="AC34" s="91" t="s">
        <v>185</v>
      </c>
      <c r="AD34" s="42"/>
    </row>
    <row r="35" spans="2:30" ht="114" customHeight="1" x14ac:dyDescent="0.25">
      <c r="B35" s="113"/>
      <c r="C35" s="118"/>
      <c r="D35" s="120"/>
      <c r="E35" s="103" t="s">
        <v>431</v>
      </c>
      <c r="F35" s="102" t="s">
        <v>412</v>
      </c>
      <c r="G35" s="100" t="s">
        <v>367</v>
      </c>
      <c r="H35" s="94" t="s">
        <v>463</v>
      </c>
      <c r="I35" s="88"/>
      <c r="J35" s="46">
        <v>0</v>
      </c>
      <c r="K35" s="42" t="s">
        <v>174</v>
      </c>
      <c r="L35" s="42" t="s">
        <v>488</v>
      </c>
      <c r="M35" s="89"/>
      <c r="N35" s="42"/>
      <c r="O35" s="90" t="s">
        <v>402</v>
      </c>
      <c r="P35" s="42"/>
      <c r="Q35" s="90" t="s">
        <v>403</v>
      </c>
      <c r="R35" s="42"/>
      <c r="S35" s="91"/>
      <c r="T35" s="91"/>
      <c r="U35" s="91"/>
      <c r="V35" s="91"/>
      <c r="W35" s="91"/>
      <c r="X35" s="91"/>
      <c r="Y35" s="91"/>
      <c r="Z35" s="91"/>
      <c r="AA35" s="91"/>
      <c r="AB35" s="91"/>
      <c r="AC35" s="91" t="s">
        <v>185</v>
      </c>
      <c r="AD35" s="42"/>
    </row>
    <row r="36" spans="2:30" ht="75" customHeight="1" x14ac:dyDescent="0.25">
      <c r="B36" s="113"/>
      <c r="C36" s="118"/>
      <c r="D36" s="120"/>
      <c r="E36" s="103" t="s">
        <v>431</v>
      </c>
      <c r="F36" s="102" t="s">
        <v>412</v>
      </c>
      <c r="G36" s="100" t="s">
        <v>368</v>
      </c>
      <c r="H36" s="94" t="s">
        <v>464</v>
      </c>
      <c r="I36" s="88"/>
      <c r="J36" s="46">
        <v>0</v>
      </c>
      <c r="K36" s="42" t="s">
        <v>174</v>
      </c>
      <c r="L36" s="42"/>
      <c r="M36" s="89"/>
      <c r="N36" s="42"/>
      <c r="O36" s="90" t="s">
        <v>402</v>
      </c>
      <c r="P36" s="42"/>
      <c r="Q36" s="90" t="s">
        <v>403</v>
      </c>
      <c r="R36" s="42"/>
      <c r="S36" s="91"/>
      <c r="T36" s="91"/>
      <c r="U36" s="91"/>
      <c r="V36" s="91"/>
      <c r="W36" s="91"/>
      <c r="X36" s="91"/>
      <c r="Y36" s="91"/>
      <c r="Z36" s="91"/>
      <c r="AA36" s="91"/>
      <c r="AB36" s="91"/>
      <c r="AC36" s="91" t="s">
        <v>185</v>
      </c>
      <c r="AD36" s="42"/>
    </row>
    <row r="37" spans="2:30" ht="75" customHeight="1" x14ac:dyDescent="0.25">
      <c r="B37" s="113"/>
      <c r="C37" s="118"/>
      <c r="D37" s="120"/>
      <c r="E37" s="103" t="s">
        <v>431</v>
      </c>
      <c r="F37" s="102" t="s">
        <v>412</v>
      </c>
      <c r="G37" s="100" t="s">
        <v>369</v>
      </c>
      <c r="H37" s="94" t="s">
        <v>465</v>
      </c>
      <c r="I37" s="88"/>
      <c r="J37" s="46">
        <v>0</v>
      </c>
      <c r="K37" s="42" t="s">
        <v>174</v>
      </c>
      <c r="L37" s="42"/>
      <c r="M37" s="89"/>
      <c r="N37" s="42"/>
      <c r="O37" s="90" t="s">
        <v>402</v>
      </c>
      <c r="P37" s="42"/>
      <c r="Q37" s="90" t="s">
        <v>403</v>
      </c>
      <c r="R37" s="42"/>
      <c r="S37" s="91"/>
      <c r="T37" s="91"/>
      <c r="U37" s="91"/>
      <c r="V37" s="91"/>
      <c r="W37" s="91"/>
      <c r="X37" s="91"/>
      <c r="Y37" s="91"/>
      <c r="Z37" s="91"/>
      <c r="AA37" s="91"/>
      <c r="AB37" s="91"/>
      <c r="AC37" s="91" t="s">
        <v>185</v>
      </c>
      <c r="AD37" s="42"/>
    </row>
    <row r="38" spans="2:30" ht="75" customHeight="1" x14ac:dyDescent="0.25">
      <c r="B38" s="113"/>
      <c r="C38" s="118"/>
      <c r="D38" s="120"/>
      <c r="E38" s="103" t="s">
        <v>431</v>
      </c>
      <c r="F38" s="102" t="s">
        <v>412</v>
      </c>
      <c r="G38" s="100" t="s">
        <v>370</v>
      </c>
      <c r="H38" s="94" t="s">
        <v>466</v>
      </c>
      <c r="I38" s="88"/>
      <c r="J38" s="46">
        <v>0</v>
      </c>
      <c r="K38" s="42" t="s">
        <v>174</v>
      </c>
      <c r="L38" s="42"/>
      <c r="M38" s="89"/>
      <c r="N38" s="42"/>
      <c r="O38" s="90" t="s">
        <v>402</v>
      </c>
      <c r="P38" s="42"/>
      <c r="Q38" s="90" t="s">
        <v>403</v>
      </c>
      <c r="R38" s="42"/>
      <c r="S38" s="91"/>
      <c r="T38" s="91"/>
      <c r="U38" s="91"/>
      <c r="V38" s="91"/>
      <c r="W38" s="91"/>
      <c r="X38" s="91"/>
      <c r="Y38" s="91"/>
      <c r="Z38" s="91"/>
      <c r="AA38" s="91"/>
      <c r="AB38" s="91"/>
      <c r="AC38" s="91" t="s">
        <v>185</v>
      </c>
      <c r="AD38" s="42"/>
    </row>
    <row r="39" spans="2:30" ht="75" customHeight="1" x14ac:dyDescent="0.25">
      <c r="B39" s="113"/>
      <c r="C39" s="118"/>
      <c r="D39" s="120"/>
      <c r="E39" s="103" t="s">
        <v>431</v>
      </c>
      <c r="F39" s="102" t="s">
        <v>412</v>
      </c>
      <c r="G39" s="100" t="s">
        <v>371</v>
      </c>
      <c r="H39" s="94" t="s">
        <v>467</v>
      </c>
      <c r="I39" s="88"/>
      <c r="J39" s="46">
        <v>0</v>
      </c>
      <c r="K39" s="42" t="s">
        <v>174</v>
      </c>
      <c r="L39" s="42"/>
      <c r="M39" s="89"/>
      <c r="N39" s="42"/>
      <c r="O39" s="90" t="s">
        <v>402</v>
      </c>
      <c r="P39" s="42"/>
      <c r="Q39" s="90" t="s">
        <v>403</v>
      </c>
      <c r="R39" s="42"/>
      <c r="S39" s="91"/>
      <c r="T39" s="91"/>
      <c r="U39" s="91"/>
      <c r="V39" s="91"/>
      <c r="W39" s="91"/>
      <c r="X39" s="91"/>
      <c r="Y39" s="91"/>
      <c r="Z39" s="91"/>
      <c r="AA39" s="91"/>
      <c r="AB39" s="91"/>
      <c r="AC39" s="91" t="s">
        <v>185</v>
      </c>
      <c r="AD39" s="42"/>
    </row>
    <row r="40" spans="2:30" ht="75" customHeight="1" x14ac:dyDescent="0.25">
      <c r="B40" s="113"/>
      <c r="C40" s="118"/>
      <c r="D40" s="120"/>
      <c r="E40" s="103" t="s">
        <v>431</v>
      </c>
      <c r="F40" s="102" t="s">
        <v>412</v>
      </c>
      <c r="G40" s="100" t="s">
        <v>372</v>
      </c>
      <c r="H40" s="94" t="s">
        <v>468</v>
      </c>
      <c r="I40" s="88"/>
      <c r="J40" s="46">
        <v>0</v>
      </c>
      <c r="K40" s="42" t="s">
        <v>174</v>
      </c>
      <c r="L40" s="42"/>
      <c r="M40" s="89"/>
      <c r="N40" s="42"/>
      <c r="O40" s="90" t="s">
        <v>402</v>
      </c>
      <c r="P40" s="42"/>
      <c r="Q40" s="90" t="s">
        <v>403</v>
      </c>
      <c r="R40" s="42"/>
      <c r="S40" s="91"/>
      <c r="T40" s="91"/>
      <c r="U40" s="91"/>
      <c r="V40" s="91"/>
      <c r="W40" s="91"/>
      <c r="X40" s="91"/>
      <c r="Y40" s="91"/>
      <c r="Z40" s="91"/>
      <c r="AA40" s="91"/>
      <c r="AB40" s="91"/>
      <c r="AC40" s="91" t="s">
        <v>185</v>
      </c>
      <c r="AD40" s="42"/>
    </row>
    <row r="41" spans="2:30" ht="75" customHeight="1" x14ac:dyDescent="0.25">
      <c r="B41" s="113"/>
      <c r="C41" s="118"/>
      <c r="D41" s="120"/>
      <c r="E41" s="103" t="s">
        <v>431</v>
      </c>
      <c r="F41" s="102" t="s">
        <v>412</v>
      </c>
      <c r="G41" s="100" t="s">
        <v>373</v>
      </c>
      <c r="H41" s="94" t="s">
        <v>469</v>
      </c>
      <c r="I41" s="88"/>
      <c r="J41" s="46">
        <v>0</v>
      </c>
      <c r="K41" s="42" t="s">
        <v>174</v>
      </c>
      <c r="L41" s="42"/>
      <c r="M41" s="89"/>
      <c r="N41" s="42"/>
      <c r="O41" s="90" t="s">
        <v>402</v>
      </c>
      <c r="P41" s="42"/>
      <c r="Q41" s="90" t="s">
        <v>403</v>
      </c>
      <c r="R41" s="42"/>
      <c r="S41" s="91"/>
      <c r="T41" s="91"/>
      <c r="U41" s="91"/>
      <c r="V41" s="91"/>
      <c r="W41" s="91"/>
      <c r="X41" s="91"/>
      <c r="Y41" s="91"/>
      <c r="Z41" s="91"/>
      <c r="AA41" s="91"/>
      <c r="AB41" s="91"/>
      <c r="AC41" s="91" t="s">
        <v>185</v>
      </c>
      <c r="AD41" s="42"/>
    </row>
    <row r="42" spans="2:30" ht="75" customHeight="1" x14ac:dyDescent="0.25">
      <c r="B42" s="114"/>
      <c r="C42" s="119"/>
      <c r="D42" s="112"/>
      <c r="E42" s="103" t="s">
        <v>431</v>
      </c>
      <c r="F42" s="102" t="s">
        <v>412</v>
      </c>
      <c r="G42" s="100" t="s">
        <v>374</v>
      </c>
      <c r="H42" s="94" t="s">
        <v>470</v>
      </c>
      <c r="I42" s="88"/>
      <c r="J42" s="46">
        <v>0</v>
      </c>
      <c r="K42" s="42" t="s">
        <v>174</v>
      </c>
      <c r="L42" s="42"/>
      <c r="M42" s="89"/>
      <c r="N42" s="42"/>
      <c r="O42" s="90" t="s">
        <v>402</v>
      </c>
      <c r="P42" s="42"/>
      <c r="Q42" s="90" t="s">
        <v>403</v>
      </c>
      <c r="R42" s="42"/>
      <c r="S42" s="91"/>
      <c r="T42" s="91"/>
      <c r="U42" s="91"/>
      <c r="V42" s="91"/>
      <c r="W42" s="91"/>
      <c r="X42" s="91"/>
      <c r="Y42" s="91"/>
      <c r="Z42" s="91"/>
      <c r="AA42" s="91"/>
      <c r="AB42" s="91"/>
      <c r="AC42" s="91" t="s">
        <v>185</v>
      </c>
      <c r="AD42" s="42"/>
    </row>
    <row r="44" spans="2:30" x14ac:dyDescent="0.25">
      <c r="I44" s="92" t="s">
        <v>317</v>
      </c>
      <c r="J44" s="46">
        <f>SUM(J7:J42)</f>
        <v>600</v>
      </c>
    </row>
    <row r="45" spans="2:30" x14ac:dyDescent="0.25">
      <c r="I45" s="92" t="s">
        <v>318</v>
      </c>
      <c r="J45" s="46">
        <f>COUNTA(K7:K42)*100</f>
        <v>3600</v>
      </c>
    </row>
    <row r="46" spans="2:30" x14ac:dyDescent="0.25">
      <c r="I46" s="92" t="s">
        <v>172</v>
      </c>
      <c r="J46" s="93">
        <f>J44/J45</f>
        <v>0.16666666666666666</v>
      </c>
    </row>
    <row r="49" spans="9:9" x14ac:dyDescent="0.25">
      <c r="I49" s="92"/>
    </row>
    <row r="50" spans="9:9" x14ac:dyDescent="0.25">
      <c r="I50" s="92"/>
    </row>
    <row r="51" spans="9:9" x14ac:dyDescent="0.25">
      <c r="I51" s="92"/>
    </row>
    <row r="52" spans="9:9" x14ac:dyDescent="0.25">
      <c r="I52" s="92"/>
    </row>
    <row r="53" spans="9:9" x14ac:dyDescent="0.25">
      <c r="I53" s="92"/>
    </row>
    <row r="54" spans="9:9" x14ac:dyDescent="0.25">
      <c r="I54" s="92"/>
    </row>
  </sheetData>
  <mergeCells count="19">
    <mergeCell ref="C22:C27"/>
    <mergeCell ref="D22:D27"/>
    <mergeCell ref="D28:D42"/>
    <mergeCell ref="B12:B21"/>
    <mergeCell ref="D20:D21"/>
    <mergeCell ref="B28:B42"/>
    <mergeCell ref="S5:AD5"/>
    <mergeCell ref="B7:B11"/>
    <mergeCell ref="C28:C42"/>
    <mergeCell ref="D7:D8"/>
    <mergeCell ref="C7:C8"/>
    <mergeCell ref="C9:C11"/>
    <mergeCell ref="D9:D11"/>
    <mergeCell ref="D16:D19"/>
    <mergeCell ref="D12:D15"/>
    <mergeCell ref="C12:C19"/>
    <mergeCell ref="B22:B27"/>
    <mergeCell ref="O5:P5"/>
    <mergeCell ref="Q5:R5"/>
  </mergeCells>
  <conditionalFormatting sqref="K1:K1048576">
    <cfRule type="containsText" dxfId="23" priority="5" operator="containsText" text="In Progress">
      <formula>NOT(ISERROR(SEARCH("In Progress",K1)))</formula>
    </cfRule>
    <cfRule type="containsText" dxfId="22" priority="6" operator="containsText" text="Slipping">
      <formula>NOT(ISERROR(SEARCH("Slipping",K1)))</formula>
    </cfRule>
    <cfRule type="containsText" dxfId="21" priority="7" operator="containsText" text="At Risk">
      <formula>NOT(ISERROR(SEARCH("At Risk",K1)))</formula>
    </cfRule>
    <cfRule type="containsText" dxfId="20" priority="8" operator="containsText" text="Complete">
      <formula>NOT(ISERROR(SEARCH("Complete",K1)))</formula>
    </cfRule>
  </conditionalFormatting>
  <dataValidations count="6">
    <dataValidation type="list" allowBlank="1" showInputMessage="1" showErrorMessage="1" sqref="N7:N42">
      <formula1>YesNo</formula1>
    </dataValidation>
    <dataValidation type="list" allowBlank="1" showInputMessage="1" showErrorMessage="1" sqref="S7:AC42">
      <formula1>check</formula1>
    </dataValidation>
    <dataValidation type="list" allowBlank="1" showInputMessage="1" showErrorMessage="1" sqref="P7:P42 R7:R42">
      <formula1>Quarter</formula1>
    </dataValidation>
    <dataValidation type="list" allowBlank="1" showInputMessage="1" showErrorMessage="1" sqref="Q7:Q42 O7:O42">
      <formula1>Year</formula1>
    </dataValidation>
    <dataValidation type="list" allowBlank="1" showInputMessage="1" showErrorMessage="1" sqref="K7:K42">
      <formula1>Status</formula1>
    </dataValidation>
    <dataValidation type="list" allowBlank="1" showInputMessage="1" showErrorMessage="1" sqref="E7:E42">
      <formula1>OrganizingPrinciple</formula1>
    </dataValidation>
  </dataValidations>
  <pageMargins left="0.7" right="0.7" top="0.75" bottom="0.75" header="0.3" footer="0.3"/>
  <pageSetup paperSize="17" scale="69" fitToHeight="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2" r:id="rId4" name="Scroll Bar 2">
              <controlPr defaultSize="0" autoPict="0">
                <anchor moveWithCells="1">
                  <from>
                    <xdr:col>8</xdr:col>
                    <xdr:colOff>57150</xdr:colOff>
                    <xdr:row>10</xdr:row>
                    <xdr:rowOff>180975</xdr:rowOff>
                  </from>
                  <to>
                    <xdr:col>8</xdr:col>
                    <xdr:colOff>2981325</xdr:colOff>
                    <xdr:row>10</xdr:row>
                    <xdr:rowOff>438150</xdr:rowOff>
                  </to>
                </anchor>
              </controlPr>
            </control>
          </mc:Choice>
        </mc:AlternateContent>
        <mc:AlternateContent xmlns:mc="http://schemas.openxmlformats.org/markup-compatibility/2006">
          <mc:Choice Requires="x14">
            <control shapeId="20483" r:id="rId5" name="Scroll Bar 3">
              <controlPr defaultSize="0" autoPict="0">
                <anchor moveWithCells="1">
                  <from>
                    <xdr:col>8</xdr:col>
                    <xdr:colOff>47625</xdr:colOff>
                    <xdr:row>14</xdr:row>
                    <xdr:rowOff>161925</xdr:rowOff>
                  </from>
                  <to>
                    <xdr:col>8</xdr:col>
                    <xdr:colOff>2971800</xdr:colOff>
                    <xdr:row>14</xdr:row>
                    <xdr:rowOff>419100</xdr:rowOff>
                  </to>
                </anchor>
              </controlPr>
            </control>
          </mc:Choice>
        </mc:AlternateContent>
        <mc:AlternateContent xmlns:mc="http://schemas.openxmlformats.org/markup-compatibility/2006">
          <mc:Choice Requires="x14">
            <control shapeId="20525" r:id="rId6" name="Scroll Bar 45">
              <controlPr defaultSize="0" autoPict="0">
                <anchor moveWithCells="1">
                  <from>
                    <xdr:col>8</xdr:col>
                    <xdr:colOff>9525</xdr:colOff>
                    <xdr:row>26</xdr:row>
                    <xdr:rowOff>209550</xdr:rowOff>
                  </from>
                  <to>
                    <xdr:col>8</xdr:col>
                    <xdr:colOff>2933700</xdr:colOff>
                    <xdr:row>26</xdr:row>
                    <xdr:rowOff>466725</xdr:rowOff>
                  </to>
                </anchor>
              </controlPr>
            </control>
          </mc:Choice>
        </mc:AlternateContent>
        <mc:AlternateContent xmlns:mc="http://schemas.openxmlformats.org/markup-compatibility/2006">
          <mc:Choice Requires="x14">
            <control shapeId="20529" r:id="rId7" name="Scroll Bar 49">
              <controlPr defaultSize="0" autoPict="0">
                <anchor moveWithCells="1">
                  <from>
                    <xdr:col>8</xdr:col>
                    <xdr:colOff>38100</xdr:colOff>
                    <xdr:row>29</xdr:row>
                    <xdr:rowOff>38100</xdr:rowOff>
                  </from>
                  <to>
                    <xdr:col>8</xdr:col>
                    <xdr:colOff>2962275</xdr:colOff>
                    <xdr:row>29</xdr:row>
                    <xdr:rowOff>295275</xdr:rowOff>
                  </to>
                </anchor>
              </controlPr>
            </control>
          </mc:Choice>
        </mc:AlternateContent>
        <mc:AlternateContent xmlns:mc="http://schemas.openxmlformats.org/markup-compatibility/2006">
          <mc:Choice Requires="x14">
            <control shapeId="20530" r:id="rId8" name="Scroll Bar 50">
              <controlPr defaultSize="0" autoPict="0">
                <anchor moveWithCells="1">
                  <from>
                    <xdr:col>8</xdr:col>
                    <xdr:colOff>47625</xdr:colOff>
                    <xdr:row>6</xdr:row>
                    <xdr:rowOff>171450</xdr:rowOff>
                  </from>
                  <to>
                    <xdr:col>8</xdr:col>
                    <xdr:colOff>2971800</xdr:colOff>
                    <xdr:row>6</xdr:row>
                    <xdr:rowOff>428625</xdr:rowOff>
                  </to>
                </anchor>
              </controlPr>
            </control>
          </mc:Choice>
        </mc:AlternateContent>
        <mc:AlternateContent xmlns:mc="http://schemas.openxmlformats.org/markup-compatibility/2006">
          <mc:Choice Requires="x14">
            <control shapeId="20533" r:id="rId9" name="Scroll Bar 53">
              <controlPr defaultSize="0" autoPict="0">
                <anchor moveWithCells="1">
                  <from>
                    <xdr:col>8</xdr:col>
                    <xdr:colOff>47625</xdr:colOff>
                    <xdr:row>7</xdr:row>
                    <xdr:rowOff>171450</xdr:rowOff>
                  </from>
                  <to>
                    <xdr:col>8</xdr:col>
                    <xdr:colOff>2971800</xdr:colOff>
                    <xdr:row>7</xdr:row>
                    <xdr:rowOff>428625</xdr:rowOff>
                  </to>
                </anchor>
              </controlPr>
            </control>
          </mc:Choice>
        </mc:AlternateContent>
        <mc:AlternateContent xmlns:mc="http://schemas.openxmlformats.org/markup-compatibility/2006">
          <mc:Choice Requires="x14">
            <control shapeId="20534" r:id="rId10" name="Scroll Bar 54">
              <controlPr defaultSize="0" autoPict="0">
                <anchor moveWithCells="1">
                  <from>
                    <xdr:col>8</xdr:col>
                    <xdr:colOff>47625</xdr:colOff>
                    <xdr:row>8</xdr:row>
                    <xdr:rowOff>171450</xdr:rowOff>
                  </from>
                  <to>
                    <xdr:col>8</xdr:col>
                    <xdr:colOff>2971800</xdr:colOff>
                    <xdr:row>8</xdr:row>
                    <xdr:rowOff>428625</xdr:rowOff>
                  </to>
                </anchor>
              </controlPr>
            </control>
          </mc:Choice>
        </mc:AlternateContent>
        <mc:AlternateContent xmlns:mc="http://schemas.openxmlformats.org/markup-compatibility/2006">
          <mc:Choice Requires="x14">
            <control shapeId="20536" r:id="rId11" name="Scroll Bar 56">
              <controlPr defaultSize="0" autoPict="0">
                <anchor moveWithCells="1">
                  <from>
                    <xdr:col>8</xdr:col>
                    <xdr:colOff>47625</xdr:colOff>
                    <xdr:row>9</xdr:row>
                    <xdr:rowOff>171450</xdr:rowOff>
                  </from>
                  <to>
                    <xdr:col>8</xdr:col>
                    <xdr:colOff>2971800</xdr:colOff>
                    <xdr:row>9</xdr:row>
                    <xdr:rowOff>428625</xdr:rowOff>
                  </to>
                </anchor>
              </controlPr>
            </control>
          </mc:Choice>
        </mc:AlternateContent>
        <mc:AlternateContent xmlns:mc="http://schemas.openxmlformats.org/markup-compatibility/2006">
          <mc:Choice Requires="x14">
            <control shapeId="20537" r:id="rId12" name="Scroll Bar 57">
              <controlPr defaultSize="0" autoPict="0">
                <anchor moveWithCells="1">
                  <from>
                    <xdr:col>8</xdr:col>
                    <xdr:colOff>47625</xdr:colOff>
                    <xdr:row>11</xdr:row>
                    <xdr:rowOff>171450</xdr:rowOff>
                  </from>
                  <to>
                    <xdr:col>8</xdr:col>
                    <xdr:colOff>2971800</xdr:colOff>
                    <xdr:row>11</xdr:row>
                    <xdr:rowOff>428625</xdr:rowOff>
                  </to>
                </anchor>
              </controlPr>
            </control>
          </mc:Choice>
        </mc:AlternateContent>
        <mc:AlternateContent xmlns:mc="http://schemas.openxmlformats.org/markup-compatibility/2006">
          <mc:Choice Requires="x14">
            <control shapeId="20538" r:id="rId13" name="Scroll Bar 58">
              <controlPr defaultSize="0" autoPict="0">
                <anchor moveWithCells="1">
                  <from>
                    <xdr:col>8</xdr:col>
                    <xdr:colOff>47625</xdr:colOff>
                    <xdr:row>12</xdr:row>
                    <xdr:rowOff>171450</xdr:rowOff>
                  </from>
                  <to>
                    <xdr:col>8</xdr:col>
                    <xdr:colOff>2971800</xdr:colOff>
                    <xdr:row>12</xdr:row>
                    <xdr:rowOff>428625</xdr:rowOff>
                  </to>
                </anchor>
              </controlPr>
            </control>
          </mc:Choice>
        </mc:AlternateContent>
        <mc:AlternateContent xmlns:mc="http://schemas.openxmlformats.org/markup-compatibility/2006">
          <mc:Choice Requires="x14">
            <control shapeId="20539" r:id="rId14" name="Scroll Bar 59">
              <controlPr defaultSize="0" autoPict="0">
                <anchor moveWithCells="1">
                  <from>
                    <xdr:col>8</xdr:col>
                    <xdr:colOff>47625</xdr:colOff>
                    <xdr:row>13</xdr:row>
                    <xdr:rowOff>171450</xdr:rowOff>
                  </from>
                  <to>
                    <xdr:col>8</xdr:col>
                    <xdr:colOff>2971800</xdr:colOff>
                    <xdr:row>13</xdr:row>
                    <xdr:rowOff>428625</xdr:rowOff>
                  </to>
                </anchor>
              </controlPr>
            </control>
          </mc:Choice>
        </mc:AlternateContent>
        <mc:AlternateContent xmlns:mc="http://schemas.openxmlformats.org/markup-compatibility/2006">
          <mc:Choice Requires="x14">
            <control shapeId="20540" r:id="rId15" name="Scroll Bar 60">
              <controlPr defaultSize="0" autoPict="0">
                <anchor moveWithCells="1">
                  <from>
                    <xdr:col>8</xdr:col>
                    <xdr:colOff>47625</xdr:colOff>
                    <xdr:row>15</xdr:row>
                    <xdr:rowOff>171450</xdr:rowOff>
                  </from>
                  <to>
                    <xdr:col>8</xdr:col>
                    <xdr:colOff>2971800</xdr:colOff>
                    <xdr:row>15</xdr:row>
                    <xdr:rowOff>428625</xdr:rowOff>
                  </to>
                </anchor>
              </controlPr>
            </control>
          </mc:Choice>
        </mc:AlternateContent>
        <mc:AlternateContent xmlns:mc="http://schemas.openxmlformats.org/markup-compatibility/2006">
          <mc:Choice Requires="x14">
            <control shapeId="20541" r:id="rId16" name="Scroll Bar 61">
              <controlPr defaultSize="0" autoPict="0">
                <anchor moveWithCells="1">
                  <from>
                    <xdr:col>8</xdr:col>
                    <xdr:colOff>47625</xdr:colOff>
                    <xdr:row>16</xdr:row>
                    <xdr:rowOff>171450</xdr:rowOff>
                  </from>
                  <to>
                    <xdr:col>8</xdr:col>
                    <xdr:colOff>2971800</xdr:colOff>
                    <xdr:row>16</xdr:row>
                    <xdr:rowOff>428625</xdr:rowOff>
                  </to>
                </anchor>
              </controlPr>
            </control>
          </mc:Choice>
        </mc:AlternateContent>
        <mc:AlternateContent xmlns:mc="http://schemas.openxmlformats.org/markup-compatibility/2006">
          <mc:Choice Requires="x14">
            <control shapeId="20542" r:id="rId17" name="Scroll Bar 62">
              <controlPr defaultSize="0" autoPict="0">
                <anchor moveWithCells="1">
                  <from>
                    <xdr:col>8</xdr:col>
                    <xdr:colOff>47625</xdr:colOff>
                    <xdr:row>17</xdr:row>
                    <xdr:rowOff>171450</xdr:rowOff>
                  </from>
                  <to>
                    <xdr:col>8</xdr:col>
                    <xdr:colOff>2971800</xdr:colOff>
                    <xdr:row>17</xdr:row>
                    <xdr:rowOff>428625</xdr:rowOff>
                  </to>
                </anchor>
              </controlPr>
            </control>
          </mc:Choice>
        </mc:AlternateContent>
        <mc:AlternateContent xmlns:mc="http://schemas.openxmlformats.org/markup-compatibility/2006">
          <mc:Choice Requires="x14">
            <control shapeId="20543" r:id="rId18" name="Scroll Bar 63">
              <controlPr defaultSize="0" autoPict="0">
                <anchor moveWithCells="1">
                  <from>
                    <xdr:col>8</xdr:col>
                    <xdr:colOff>47625</xdr:colOff>
                    <xdr:row>18</xdr:row>
                    <xdr:rowOff>171450</xdr:rowOff>
                  </from>
                  <to>
                    <xdr:col>8</xdr:col>
                    <xdr:colOff>2971800</xdr:colOff>
                    <xdr:row>18</xdr:row>
                    <xdr:rowOff>428625</xdr:rowOff>
                  </to>
                </anchor>
              </controlPr>
            </control>
          </mc:Choice>
        </mc:AlternateContent>
        <mc:AlternateContent xmlns:mc="http://schemas.openxmlformats.org/markup-compatibility/2006">
          <mc:Choice Requires="x14">
            <control shapeId="20544" r:id="rId19" name="Scroll Bar 64">
              <controlPr defaultSize="0" autoPict="0">
                <anchor moveWithCells="1">
                  <from>
                    <xdr:col>8</xdr:col>
                    <xdr:colOff>47625</xdr:colOff>
                    <xdr:row>21</xdr:row>
                    <xdr:rowOff>171450</xdr:rowOff>
                  </from>
                  <to>
                    <xdr:col>8</xdr:col>
                    <xdr:colOff>2971800</xdr:colOff>
                    <xdr:row>21</xdr:row>
                    <xdr:rowOff>428625</xdr:rowOff>
                  </to>
                </anchor>
              </controlPr>
            </control>
          </mc:Choice>
        </mc:AlternateContent>
        <mc:AlternateContent xmlns:mc="http://schemas.openxmlformats.org/markup-compatibility/2006">
          <mc:Choice Requires="x14">
            <control shapeId="20546" r:id="rId20" name="Scroll Bar 66">
              <controlPr defaultSize="0" autoPict="0">
                <anchor moveWithCells="1">
                  <from>
                    <xdr:col>8</xdr:col>
                    <xdr:colOff>47625</xdr:colOff>
                    <xdr:row>22</xdr:row>
                    <xdr:rowOff>171450</xdr:rowOff>
                  </from>
                  <to>
                    <xdr:col>8</xdr:col>
                    <xdr:colOff>2971800</xdr:colOff>
                    <xdr:row>22</xdr:row>
                    <xdr:rowOff>428625</xdr:rowOff>
                  </to>
                </anchor>
              </controlPr>
            </control>
          </mc:Choice>
        </mc:AlternateContent>
        <mc:AlternateContent xmlns:mc="http://schemas.openxmlformats.org/markup-compatibility/2006">
          <mc:Choice Requires="x14">
            <control shapeId="20547" r:id="rId21" name="Scroll Bar 67">
              <controlPr defaultSize="0" autoPict="0">
                <anchor moveWithCells="1">
                  <from>
                    <xdr:col>8</xdr:col>
                    <xdr:colOff>47625</xdr:colOff>
                    <xdr:row>23</xdr:row>
                    <xdr:rowOff>171450</xdr:rowOff>
                  </from>
                  <to>
                    <xdr:col>8</xdr:col>
                    <xdr:colOff>2971800</xdr:colOff>
                    <xdr:row>23</xdr:row>
                    <xdr:rowOff>428625</xdr:rowOff>
                  </to>
                </anchor>
              </controlPr>
            </control>
          </mc:Choice>
        </mc:AlternateContent>
        <mc:AlternateContent xmlns:mc="http://schemas.openxmlformats.org/markup-compatibility/2006">
          <mc:Choice Requires="x14">
            <control shapeId="20548" r:id="rId22" name="Scroll Bar 68">
              <controlPr defaultSize="0" autoPict="0">
                <anchor moveWithCells="1">
                  <from>
                    <xdr:col>8</xdr:col>
                    <xdr:colOff>47625</xdr:colOff>
                    <xdr:row>24</xdr:row>
                    <xdr:rowOff>171450</xdr:rowOff>
                  </from>
                  <to>
                    <xdr:col>8</xdr:col>
                    <xdr:colOff>2971800</xdr:colOff>
                    <xdr:row>24</xdr:row>
                    <xdr:rowOff>428625</xdr:rowOff>
                  </to>
                </anchor>
              </controlPr>
            </control>
          </mc:Choice>
        </mc:AlternateContent>
        <mc:AlternateContent xmlns:mc="http://schemas.openxmlformats.org/markup-compatibility/2006">
          <mc:Choice Requires="x14">
            <control shapeId="20549" r:id="rId23" name="Scroll Bar 69">
              <controlPr defaultSize="0" autoPict="0">
                <anchor moveWithCells="1">
                  <from>
                    <xdr:col>8</xdr:col>
                    <xdr:colOff>47625</xdr:colOff>
                    <xdr:row>25</xdr:row>
                    <xdr:rowOff>171450</xdr:rowOff>
                  </from>
                  <to>
                    <xdr:col>8</xdr:col>
                    <xdr:colOff>2971800</xdr:colOff>
                    <xdr:row>25</xdr:row>
                    <xdr:rowOff>428625</xdr:rowOff>
                  </to>
                </anchor>
              </controlPr>
            </control>
          </mc:Choice>
        </mc:AlternateContent>
        <mc:AlternateContent xmlns:mc="http://schemas.openxmlformats.org/markup-compatibility/2006">
          <mc:Choice Requires="x14">
            <control shapeId="20551" r:id="rId24" name="Scroll Bar 71">
              <controlPr defaultSize="0" autoPict="0">
                <anchor moveWithCells="1">
                  <from>
                    <xdr:col>8</xdr:col>
                    <xdr:colOff>47625</xdr:colOff>
                    <xdr:row>27</xdr:row>
                    <xdr:rowOff>171450</xdr:rowOff>
                  </from>
                  <to>
                    <xdr:col>8</xdr:col>
                    <xdr:colOff>2971800</xdr:colOff>
                    <xdr:row>27</xdr:row>
                    <xdr:rowOff>428625</xdr:rowOff>
                  </to>
                </anchor>
              </controlPr>
            </control>
          </mc:Choice>
        </mc:AlternateContent>
        <mc:AlternateContent xmlns:mc="http://schemas.openxmlformats.org/markup-compatibility/2006">
          <mc:Choice Requires="x14">
            <control shapeId="20552" r:id="rId25" name="Scroll Bar 72">
              <controlPr defaultSize="0" autoPict="0">
                <anchor moveWithCells="1">
                  <from>
                    <xdr:col>8</xdr:col>
                    <xdr:colOff>38100</xdr:colOff>
                    <xdr:row>20</xdr:row>
                    <xdr:rowOff>219075</xdr:rowOff>
                  </from>
                  <to>
                    <xdr:col>8</xdr:col>
                    <xdr:colOff>2962275</xdr:colOff>
                    <xdr:row>20</xdr:row>
                    <xdr:rowOff>485775</xdr:rowOff>
                  </to>
                </anchor>
              </controlPr>
            </control>
          </mc:Choice>
        </mc:AlternateContent>
        <mc:AlternateContent xmlns:mc="http://schemas.openxmlformats.org/markup-compatibility/2006">
          <mc:Choice Requires="x14">
            <control shapeId="20553" r:id="rId26" name="Scroll Bar 73">
              <controlPr defaultSize="0" autoPict="0">
                <anchor moveWithCells="1">
                  <from>
                    <xdr:col>8</xdr:col>
                    <xdr:colOff>47625</xdr:colOff>
                    <xdr:row>28</xdr:row>
                    <xdr:rowOff>171450</xdr:rowOff>
                  </from>
                  <to>
                    <xdr:col>8</xdr:col>
                    <xdr:colOff>2971800</xdr:colOff>
                    <xdr:row>28</xdr:row>
                    <xdr:rowOff>428625</xdr:rowOff>
                  </to>
                </anchor>
              </controlPr>
            </control>
          </mc:Choice>
        </mc:AlternateContent>
        <mc:AlternateContent xmlns:mc="http://schemas.openxmlformats.org/markup-compatibility/2006">
          <mc:Choice Requires="x14">
            <control shapeId="20554" r:id="rId27" name="Scroll Bar 74">
              <controlPr defaultSize="0" autoPict="0">
                <anchor moveWithCells="1">
                  <from>
                    <xdr:col>8</xdr:col>
                    <xdr:colOff>28575</xdr:colOff>
                    <xdr:row>30</xdr:row>
                    <xdr:rowOff>28575</xdr:rowOff>
                  </from>
                  <to>
                    <xdr:col>8</xdr:col>
                    <xdr:colOff>2952750</xdr:colOff>
                    <xdr:row>30</xdr:row>
                    <xdr:rowOff>285750</xdr:rowOff>
                  </to>
                </anchor>
              </controlPr>
            </control>
          </mc:Choice>
        </mc:AlternateContent>
        <mc:AlternateContent xmlns:mc="http://schemas.openxmlformats.org/markup-compatibility/2006">
          <mc:Choice Requires="x14">
            <control shapeId="20555" r:id="rId28" name="Scroll Bar 75">
              <controlPr defaultSize="0" autoPict="0">
                <anchor moveWithCells="1">
                  <from>
                    <xdr:col>8</xdr:col>
                    <xdr:colOff>47625</xdr:colOff>
                    <xdr:row>31</xdr:row>
                    <xdr:rowOff>171450</xdr:rowOff>
                  </from>
                  <to>
                    <xdr:col>8</xdr:col>
                    <xdr:colOff>2971800</xdr:colOff>
                    <xdr:row>31</xdr:row>
                    <xdr:rowOff>428625</xdr:rowOff>
                  </to>
                </anchor>
              </controlPr>
            </control>
          </mc:Choice>
        </mc:AlternateContent>
        <mc:AlternateContent xmlns:mc="http://schemas.openxmlformats.org/markup-compatibility/2006">
          <mc:Choice Requires="x14">
            <control shapeId="20556" r:id="rId29" name="Scroll Bar 76">
              <controlPr defaultSize="0" autoPict="0">
                <anchor moveWithCells="1">
                  <from>
                    <xdr:col>8</xdr:col>
                    <xdr:colOff>47625</xdr:colOff>
                    <xdr:row>32</xdr:row>
                    <xdr:rowOff>171450</xdr:rowOff>
                  </from>
                  <to>
                    <xdr:col>8</xdr:col>
                    <xdr:colOff>2971800</xdr:colOff>
                    <xdr:row>32</xdr:row>
                    <xdr:rowOff>428625</xdr:rowOff>
                  </to>
                </anchor>
              </controlPr>
            </control>
          </mc:Choice>
        </mc:AlternateContent>
        <mc:AlternateContent xmlns:mc="http://schemas.openxmlformats.org/markup-compatibility/2006">
          <mc:Choice Requires="x14">
            <control shapeId="20557" r:id="rId30" name="Scroll Bar 77">
              <controlPr defaultSize="0" autoPict="0">
                <anchor moveWithCells="1">
                  <from>
                    <xdr:col>8</xdr:col>
                    <xdr:colOff>47625</xdr:colOff>
                    <xdr:row>33</xdr:row>
                    <xdr:rowOff>28575</xdr:rowOff>
                  </from>
                  <to>
                    <xdr:col>8</xdr:col>
                    <xdr:colOff>2971800</xdr:colOff>
                    <xdr:row>33</xdr:row>
                    <xdr:rowOff>285750</xdr:rowOff>
                  </to>
                </anchor>
              </controlPr>
            </control>
          </mc:Choice>
        </mc:AlternateContent>
        <mc:AlternateContent xmlns:mc="http://schemas.openxmlformats.org/markup-compatibility/2006">
          <mc:Choice Requires="x14">
            <control shapeId="20559" r:id="rId31" name="Scroll Bar 79">
              <controlPr defaultSize="0" autoPict="0">
                <anchor moveWithCells="1">
                  <from>
                    <xdr:col>8</xdr:col>
                    <xdr:colOff>47625</xdr:colOff>
                    <xdr:row>41</xdr:row>
                    <xdr:rowOff>171450</xdr:rowOff>
                  </from>
                  <to>
                    <xdr:col>8</xdr:col>
                    <xdr:colOff>2971800</xdr:colOff>
                    <xdr:row>41</xdr:row>
                    <xdr:rowOff>428625</xdr:rowOff>
                  </to>
                </anchor>
              </controlPr>
            </control>
          </mc:Choice>
        </mc:AlternateContent>
        <mc:AlternateContent xmlns:mc="http://schemas.openxmlformats.org/markup-compatibility/2006">
          <mc:Choice Requires="x14">
            <control shapeId="20560" r:id="rId32" name="Scroll Bar 80">
              <controlPr defaultSize="0" autoPict="0">
                <anchor moveWithCells="1">
                  <from>
                    <xdr:col>8</xdr:col>
                    <xdr:colOff>47625</xdr:colOff>
                    <xdr:row>40</xdr:row>
                    <xdr:rowOff>171450</xdr:rowOff>
                  </from>
                  <to>
                    <xdr:col>8</xdr:col>
                    <xdr:colOff>2971800</xdr:colOff>
                    <xdr:row>40</xdr:row>
                    <xdr:rowOff>428625</xdr:rowOff>
                  </to>
                </anchor>
              </controlPr>
            </control>
          </mc:Choice>
        </mc:AlternateContent>
        <mc:AlternateContent xmlns:mc="http://schemas.openxmlformats.org/markup-compatibility/2006">
          <mc:Choice Requires="x14">
            <control shapeId="20561" r:id="rId33" name="Scroll Bar 81">
              <controlPr defaultSize="0" autoPict="0">
                <anchor moveWithCells="1">
                  <from>
                    <xdr:col>8</xdr:col>
                    <xdr:colOff>47625</xdr:colOff>
                    <xdr:row>39</xdr:row>
                    <xdr:rowOff>171450</xdr:rowOff>
                  </from>
                  <to>
                    <xdr:col>8</xdr:col>
                    <xdr:colOff>2971800</xdr:colOff>
                    <xdr:row>39</xdr:row>
                    <xdr:rowOff>428625</xdr:rowOff>
                  </to>
                </anchor>
              </controlPr>
            </control>
          </mc:Choice>
        </mc:AlternateContent>
        <mc:AlternateContent xmlns:mc="http://schemas.openxmlformats.org/markup-compatibility/2006">
          <mc:Choice Requires="x14">
            <control shapeId="20562" r:id="rId34" name="Scroll Bar 82">
              <controlPr defaultSize="0" autoPict="0">
                <anchor moveWithCells="1">
                  <from>
                    <xdr:col>8</xdr:col>
                    <xdr:colOff>47625</xdr:colOff>
                    <xdr:row>38</xdr:row>
                    <xdr:rowOff>171450</xdr:rowOff>
                  </from>
                  <to>
                    <xdr:col>8</xdr:col>
                    <xdr:colOff>2971800</xdr:colOff>
                    <xdr:row>38</xdr:row>
                    <xdr:rowOff>428625</xdr:rowOff>
                  </to>
                </anchor>
              </controlPr>
            </control>
          </mc:Choice>
        </mc:AlternateContent>
        <mc:AlternateContent xmlns:mc="http://schemas.openxmlformats.org/markup-compatibility/2006">
          <mc:Choice Requires="x14">
            <control shapeId="20563" r:id="rId35" name="Scroll Bar 83">
              <controlPr defaultSize="0" autoPict="0">
                <anchor moveWithCells="1">
                  <from>
                    <xdr:col>8</xdr:col>
                    <xdr:colOff>47625</xdr:colOff>
                    <xdr:row>37</xdr:row>
                    <xdr:rowOff>171450</xdr:rowOff>
                  </from>
                  <to>
                    <xdr:col>8</xdr:col>
                    <xdr:colOff>2971800</xdr:colOff>
                    <xdr:row>37</xdr:row>
                    <xdr:rowOff>428625</xdr:rowOff>
                  </to>
                </anchor>
              </controlPr>
            </control>
          </mc:Choice>
        </mc:AlternateContent>
        <mc:AlternateContent xmlns:mc="http://schemas.openxmlformats.org/markup-compatibility/2006">
          <mc:Choice Requires="x14">
            <control shapeId="20564" r:id="rId36" name="Scroll Bar 84">
              <controlPr defaultSize="0" autoPict="0">
                <anchor moveWithCells="1">
                  <from>
                    <xdr:col>8</xdr:col>
                    <xdr:colOff>47625</xdr:colOff>
                    <xdr:row>36</xdr:row>
                    <xdr:rowOff>171450</xdr:rowOff>
                  </from>
                  <to>
                    <xdr:col>8</xdr:col>
                    <xdr:colOff>2971800</xdr:colOff>
                    <xdr:row>36</xdr:row>
                    <xdr:rowOff>428625</xdr:rowOff>
                  </to>
                </anchor>
              </controlPr>
            </control>
          </mc:Choice>
        </mc:AlternateContent>
        <mc:AlternateContent xmlns:mc="http://schemas.openxmlformats.org/markup-compatibility/2006">
          <mc:Choice Requires="x14">
            <control shapeId="20565" r:id="rId37" name="Scroll Bar 85">
              <controlPr defaultSize="0" autoPict="0">
                <anchor moveWithCells="1">
                  <from>
                    <xdr:col>8</xdr:col>
                    <xdr:colOff>47625</xdr:colOff>
                    <xdr:row>35</xdr:row>
                    <xdr:rowOff>171450</xdr:rowOff>
                  </from>
                  <to>
                    <xdr:col>8</xdr:col>
                    <xdr:colOff>2971800</xdr:colOff>
                    <xdr:row>35</xdr:row>
                    <xdr:rowOff>428625</xdr:rowOff>
                  </to>
                </anchor>
              </controlPr>
            </control>
          </mc:Choice>
        </mc:AlternateContent>
        <mc:AlternateContent xmlns:mc="http://schemas.openxmlformats.org/markup-compatibility/2006">
          <mc:Choice Requires="x14">
            <control shapeId="20566" r:id="rId38" name="Scroll Bar 86">
              <controlPr defaultSize="0" autoPict="0">
                <anchor moveWithCells="1">
                  <from>
                    <xdr:col>8</xdr:col>
                    <xdr:colOff>47625</xdr:colOff>
                    <xdr:row>34</xdr:row>
                    <xdr:rowOff>171450</xdr:rowOff>
                  </from>
                  <to>
                    <xdr:col>8</xdr:col>
                    <xdr:colOff>2971800</xdr:colOff>
                    <xdr:row>34</xdr:row>
                    <xdr:rowOff>428625</xdr:rowOff>
                  </to>
                </anchor>
              </controlPr>
            </control>
          </mc:Choice>
        </mc:AlternateContent>
        <mc:AlternateContent xmlns:mc="http://schemas.openxmlformats.org/markup-compatibility/2006">
          <mc:Choice Requires="x14">
            <control shapeId="20568" r:id="rId39" name="Scroll Bar 88">
              <controlPr defaultSize="0" autoPict="0">
                <anchor moveWithCells="1">
                  <from>
                    <xdr:col>8</xdr:col>
                    <xdr:colOff>38100</xdr:colOff>
                    <xdr:row>19</xdr:row>
                    <xdr:rowOff>219075</xdr:rowOff>
                  </from>
                  <to>
                    <xdr:col>8</xdr:col>
                    <xdr:colOff>2962275</xdr:colOff>
                    <xdr:row>19</xdr:row>
                    <xdr:rowOff>485775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
  <sheetViews>
    <sheetView showGridLines="0" workbookViewId="0"/>
  </sheetViews>
  <sheetFormatPr defaultColWidth="24.140625" defaultRowHeight="15.75" x14ac:dyDescent="0.25"/>
  <cols>
    <col min="1" max="4" width="40.28515625" customWidth="1"/>
    <col min="5" max="5" width="40.28515625" style="38" customWidth="1"/>
    <col min="6" max="6" width="40.28515625" customWidth="1"/>
  </cols>
  <sheetData>
    <row r="1" spans="1:4" ht="33.75" x14ac:dyDescent="0.25">
      <c r="A1" s="72" t="str">
        <f>+Cover!B4</f>
        <v>Penn Psychiatry</v>
      </c>
      <c r="C1" s="49"/>
      <c r="D1" s="10"/>
    </row>
    <row r="2" spans="1:4" ht="28.5" x14ac:dyDescent="0.45">
      <c r="A2" s="27" t="str">
        <f>Cover!B5</f>
        <v>Strategic Plan Tracking, 2023</v>
      </c>
      <c r="B2" s="1"/>
      <c r="C2" s="1"/>
      <c r="D2" s="1"/>
    </row>
    <row r="3" spans="1:4" s="80" customFormat="1" ht="21" x14ac:dyDescent="0.35">
      <c r="A3" s="78" t="s">
        <v>265</v>
      </c>
      <c r="B3" s="79"/>
      <c r="C3" s="79"/>
      <c r="D3" s="79"/>
    </row>
  </sheetData>
  <conditionalFormatting sqref="F1:F1048576">
    <cfRule type="containsText" dxfId="19" priority="1" operator="containsText" text="In Progress">
      <formula>NOT(ISERROR(SEARCH("In Progress",F1)))</formula>
    </cfRule>
    <cfRule type="containsText" dxfId="18" priority="2" operator="containsText" text="Slipping">
      <formula>NOT(ISERROR(SEARCH("Slipping",F1)))</formula>
    </cfRule>
    <cfRule type="containsText" dxfId="17" priority="3" operator="containsText" text="At Risk">
      <formula>NOT(ISERROR(SEARCH("At Risk",F1)))</formula>
    </cfRule>
    <cfRule type="containsText" dxfId="16" priority="4" operator="containsText" text="Complete">
      <formula>NOT(ISERROR(SEARCH("Complete",F1)))</formula>
    </cfRule>
  </conditionalFormatting>
  <pageMargins left="0.7" right="0.7" top="0.75" bottom="0.75" header="0.3" footer="0.3"/>
  <pageSetup paperSize="17" scale="69"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9"/>
  <sheetViews>
    <sheetView showGridLines="0" topLeftCell="B1" workbookViewId="0">
      <pane ySplit="5" topLeftCell="A6" activePane="bottomLeft" state="frozen"/>
      <selection activeCell="D1" sqref="D1"/>
      <selection pane="bottomLeft" activeCell="B1" sqref="B1"/>
    </sheetView>
  </sheetViews>
  <sheetFormatPr defaultColWidth="10.85546875" defaultRowHeight="15.75" x14ac:dyDescent="0.25"/>
  <cols>
    <col min="1" max="1" width="3.7109375" customWidth="1"/>
    <col min="2" max="2" width="33.42578125" customWidth="1"/>
    <col min="3" max="5" width="51" customWidth="1"/>
    <col min="6" max="6" width="10.7109375" style="38" customWidth="1"/>
    <col min="7" max="7" width="15.140625" customWidth="1"/>
    <col min="8" max="8" width="56.140625" customWidth="1"/>
  </cols>
  <sheetData>
    <row r="1" spans="2:8" ht="33.75" x14ac:dyDescent="0.25">
      <c r="B1" s="72" t="str">
        <f>+Cover!B4</f>
        <v>Penn Psychiatry</v>
      </c>
      <c r="D1" s="49"/>
      <c r="E1" s="10"/>
    </row>
    <row r="2" spans="2:8" ht="28.5" x14ac:dyDescent="0.45">
      <c r="B2" s="27" t="str">
        <f>Cover!B5</f>
        <v>Strategic Plan Tracking, 2023</v>
      </c>
      <c r="C2" s="1"/>
      <c r="D2" s="1"/>
      <c r="E2" s="1"/>
    </row>
    <row r="3" spans="2:8" ht="23.25" x14ac:dyDescent="0.35">
      <c r="B3" s="5"/>
      <c r="C3" s="1"/>
      <c r="D3" s="1"/>
      <c r="E3" s="1"/>
    </row>
    <row r="4" spans="2:8" x14ac:dyDescent="0.25">
      <c r="B4" s="1"/>
      <c r="C4" s="1"/>
      <c r="D4" s="1"/>
      <c r="E4" s="1"/>
    </row>
    <row r="5" spans="2:8" s="25" customFormat="1" ht="25.5" x14ac:dyDescent="0.25">
      <c r="B5" s="24" t="s">
        <v>2</v>
      </c>
      <c r="C5" s="24" t="s">
        <v>3</v>
      </c>
      <c r="D5" s="24" t="s">
        <v>4</v>
      </c>
      <c r="E5" s="24" t="s">
        <v>5</v>
      </c>
      <c r="F5" s="47" t="s">
        <v>172</v>
      </c>
      <c r="G5" s="24" t="s">
        <v>173</v>
      </c>
      <c r="H5" s="24" t="s">
        <v>179</v>
      </c>
    </row>
    <row r="6" spans="2:8" ht="30" customHeight="1" x14ac:dyDescent="0.25">
      <c r="B6" s="109" t="s">
        <v>100</v>
      </c>
      <c r="C6" s="125" t="s">
        <v>7</v>
      </c>
      <c r="D6" s="124" t="s">
        <v>19</v>
      </c>
      <c r="E6" s="43" t="s">
        <v>22</v>
      </c>
      <c r="F6" s="46">
        <v>40</v>
      </c>
      <c r="G6" s="42" t="s">
        <v>175</v>
      </c>
      <c r="H6" s="42" t="s">
        <v>201</v>
      </c>
    </row>
    <row r="7" spans="2:8" ht="30" customHeight="1" x14ac:dyDescent="0.25">
      <c r="B7" s="109"/>
      <c r="C7" s="125"/>
      <c r="D7" s="126"/>
      <c r="E7" s="43" t="s">
        <v>23</v>
      </c>
      <c r="F7" s="46">
        <v>40</v>
      </c>
      <c r="G7" s="42" t="s">
        <v>175</v>
      </c>
      <c r="H7" s="42" t="s">
        <v>201</v>
      </c>
    </row>
    <row r="8" spans="2:8" ht="30" customHeight="1" x14ac:dyDescent="0.25">
      <c r="B8" s="109"/>
      <c r="C8" s="125"/>
      <c r="D8" s="124" t="s">
        <v>20</v>
      </c>
      <c r="E8" s="43" t="s">
        <v>24</v>
      </c>
      <c r="F8" s="46">
        <v>60</v>
      </c>
      <c r="G8" s="42" t="s">
        <v>175</v>
      </c>
      <c r="H8" s="42" t="s">
        <v>212</v>
      </c>
    </row>
    <row r="9" spans="2:8" ht="30" customHeight="1" x14ac:dyDescent="0.25">
      <c r="B9" s="109"/>
      <c r="C9" s="125"/>
      <c r="D9" s="125"/>
      <c r="E9" s="43" t="s">
        <v>222</v>
      </c>
      <c r="F9" s="46">
        <v>0</v>
      </c>
      <c r="G9" s="42" t="s">
        <v>174</v>
      </c>
      <c r="H9" s="42" t="s">
        <v>223</v>
      </c>
    </row>
    <row r="10" spans="2:8" ht="30" customHeight="1" x14ac:dyDescent="0.25">
      <c r="B10" s="109"/>
      <c r="C10" s="125"/>
      <c r="D10" s="125"/>
      <c r="E10" s="43" t="s">
        <v>226</v>
      </c>
      <c r="F10" s="46">
        <v>0</v>
      </c>
      <c r="G10" s="42" t="s">
        <v>174</v>
      </c>
      <c r="H10" s="42"/>
    </row>
    <row r="11" spans="2:8" ht="29.25" customHeight="1" x14ac:dyDescent="0.25">
      <c r="B11" s="109"/>
      <c r="C11" s="126"/>
      <c r="D11" s="126"/>
      <c r="E11" s="43" t="s">
        <v>221</v>
      </c>
      <c r="F11" s="46">
        <v>0</v>
      </c>
      <c r="G11" s="42" t="s">
        <v>175</v>
      </c>
      <c r="H11" s="42"/>
    </row>
    <row r="12" spans="2:8" ht="39.75" customHeight="1" x14ac:dyDescent="0.25">
      <c r="B12" s="109"/>
      <c r="C12" s="124" t="s">
        <v>8</v>
      </c>
      <c r="D12" s="43" t="s">
        <v>25</v>
      </c>
      <c r="E12" s="43" t="s">
        <v>28</v>
      </c>
      <c r="F12" s="46">
        <v>75</v>
      </c>
      <c r="G12" s="42" t="s">
        <v>175</v>
      </c>
      <c r="H12" s="42"/>
    </row>
    <row r="13" spans="2:8" ht="39.75" customHeight="1" x14ac:dyDescent="0.25">
      <c r="B13" s="109"/>
      <c r="C13" s="125"/>
      <c r="D13" s="43" t="s">
        <v>26</v>
      </c>
      <c r="E13" s="43" t="s">
        <v>29</v>
      </c>
      <c r="F13" s="46">
        <v>75</v>
      </c>
      <c r="G13" s="42" t="s">
        <v>175</v>
      </c>
      <c r="H13" s="42" t="s">
        <v>213</v>
      </c>
    </row>
    <row r="14" spans="2:8" ht="30" customHeight="1" x14ac:dyDescent="0.25">
      <c r="B14" s="109"/>
      <c r="C14" s="69" t="s">
        <v>224</v>
      </c>
      <c r="D14" s="43" t="s">
        <v>225</v>
      </c>
      <c r="E14" s="43"/>
      <c r="F14" s="46">
        <v>0</v>
      </c>
      <c r="G14" s="42" t="s">
        <v>175</v>
      </c>
      <c r="H14" s="42"/>
    </row>
    <row r="15" spans="2:8" ht="72.75" customHeight="1" x14ac:dyDescent="0.25">
      <c r="B15" s="109"/>
      <c r="C15" s="125" t="s">
        <v>9</v>
      </c>
      <c r="D15" s="125" t="s">
        <v>32</v>
      </c>
      <c r="E15" s="43" t="s">
        <v>35</v>
      </c>
      <c r="F15" s="46">
        <v>50</v>
      </c>
      <c r="G15" s="42" t="s">
        <v>175</v>
      </c>
      <c r="H15" s="42" t="s">
        <v>210</v>
      </c>
    </row>
    <row r="16" spans="2:8" ht="123.75" x14ac:dyDescent="0.25">
      <c r="B16" s="109"/>
      <c r="C16" s="126"/>
      <c r="D16" s="126"/>
      <c r="E16" s="43" t="s">
        <v>36</v>
      </c>
      <c r="F16" s="46">
        <v>50</v>
      </c>
      <c r="G16" s="42" t="s">
        <v>175</v>
      </c>
      <c r="H16" s="68" t="s">
        <v>211</v>
      </c>
    </row>
    <row r="17" spans="2:8" ht="40.5" customHeight="1" x14ac:dyDescent="0.25">
      <c r="B17" s="109"/>
      <c r="C17" s="124" t="s">
        <v>10</v>
      </c>
      <c r="D17" s="124" t="s">
        <v>37</v>
      </c>
      <c r="E17" s="43" t="s">
        <v>40</v>
      </c>
      <c r="F17" s="46">
        <v>0</v>
      </c>
      <c r="G17" s="42" t="s">
        <v>174</v>
      </c>
      <c r="H17" s="42" t="s">
        <v>227</v>
      </c>
    </row>
    <row r="18" spans="2:8" ht="63" customHeight="1" x14ac:dyDescent="0.25">
      <c r="B18" s="109"/>
      <c r="C18" s="126"/>
      <c r="D18" s="126"/>
      <c r="E18" s="43" t="s">
        <v>41</v>
      </c>
      <c r="F18" s="46">
        <v>0</v>
      </c>
      <c r="G18" s="42" t="s">
        <v>174</v>
      </c>
      <c r="H18" s="42" t="s">
        <v>180</v>
      </c>
    </row>
    <row r="19" spans="2:8" ht="34.5" customHeight="1" x14ac:dyDescent="0.25">
      <c r="B19" s="109"/>
      <c r="C19" s="124" t="s">
        <v>216</v>
      </c>
      <c r="D19" s="70" t="s">
        <v>217</v>
      </c>
      <c r="E19" s="43" t="s">
        <v>218</v>
      </c>
      <c r="F19" s="46">
        <v>5</v>
      </c>
      <c r="G19" s="42" t="s">
        <v>175</v>
      </c>
      <c r="H19" s="42" t="s">
        <v>219</v>
      </c>
    </row>
    <row r="20" spans="2:8" ht="30" customHeight="1" x14ac:dyDescent="0.25">
      <c r="B20" s="109"/>
      <c r="C20" s="125"/>
      <c r="D20" s="124" t="s">
        <v>215</v>
      </c>
      <c r="E20" s="43" t="s">
        <v>232</v>
      </c>
      <c r="F20" s="46">
        <v>0</v>
      </c>
      <c r="G20" s="42" t="s">
        <v>174</v>
      </c>
      <c r="H20" s="42"/>
    </row>
    <row r="21" spans="2:8" ht="30" customHeight="1" x14ac:dyDescent="0.25">
      <c r="B21" s="109"/>
      <c r="C21" s="125"/>
      <c r="D21" s="126"/>
      <c r="E21" s="43" t="s">
        <v>233</v>
      </c>
      <c r="F21" s="46">
        <v>0</v>
      </c>
      <c r="G21" s="42" t="s">
        <v>174</v>
      </c>
      <c r="H21" s="42"/>
    </row>
    <row r="22" spans="2:8" ht="30" customHeight="1" x14ac:dyDescent="0.25">
      <c r="B22" s="71"/>
      <c r="C22" s="126"/>
      <c r="D22" s="69" t="s">
        <v>234</v>
      </c>
      <c r="E22" s="43" t="s">
        <v>235</v>
      </c>
      <c r="F22" s="46">
        <v>0</v>
      </c>
      <c r="G22" s="42" t="s">
        <v>174</v>
      </c>
      <c r="H22" s="42"/>
    </row>
    <row r="23" spans="2:8" ht="30" customHeight="1" x14ac:dyDescent="0.25">
      <c r="B23" s="71"/>
      <c r="C23" s="124" t="s">
        <v>236</v>
      </c>
      <c r="D23" s="124" t="s">
        <v>237</v>
      </c>
      <c r="E23" s="43" t="s">
        <v>238</v>
      </c>
      <c r="F23" s="46">
        <v>0</v>
      </c>
      <c r="G23" s="42" t="s">
        <v>174</v>
      </c>
      <c r="H23" s="42"/>
    </row>
    <row r="24" spans="2:8" ht="30" customHeight="1" x14ac:dyDescent="0.25">
      <c r="B24" s="71"/>
      <c r="C24" s="125"/>
      <c r="D24" s="125"/>
      <c r="E24" s="43" t="s">
        <v>239</v>
      </c>
      <c r="F24" s="46">
        <v>0</v>
      </c>
      <c r="G24" s="42" t="s">
        <v>174</v>
      </c>
      <c r="H24" s="42"/>
    </row>
    <row r="25" spans="2:8" ht="30" customHeight="1" x14ac:dyDescent="0.25">
      <c r="B25" s="71"/>
      <c r="C25" s="125"/>
      <c r="D25" s="125"/>
      <c r="E25" s="43" t="s">
        <v>240</v>
      </c>
      <c r="F25" s="46">
        <v>0</v>
      </c>
      <c r="G25" s="42" t="s">
        <v>174</v>
      </c>
      <c r="H25" s="42"/>
    </row>
    <row r="26" spans="2:8" ht="30" customHeight="1" x14ac:dyDescent="0.25">
      <c r="B26" s="71"/>
      <c r="C26" s="125"/>
      <c r="D26" s="125"/>
      <c r="E26" s="43" t="s">
        <v>241</v>
      </c>
      <c r="F26" s="46">
        <v>0</v>
      </c>
      <c r="G26" s="42" t="s">
        <v>174</v>
      </c>
      <c r="H26" s="42"/>
    </row>
    <row r="27" spans="2:8" ht="30" customHeight="1" x14ac:dyDescent="0.25">
      <c r="B27" s="71"/>
      <c r="C27" s="125"/>
      <c r="D27" s="125"/>
      <c r="E27" s="43" t="s">
        <v>242</v>
      </c>
      <c r="F27" s="46">
        <v>0</v>
      </c>
      <c r="G27" s="42" t="s">
        <v>174</v>
      </c>
      <c r="H27" s="42"/>
    </row>
    <row r="28" spans="2:8" ht="38.25" customHeight="1" x14ac:dyDescent="0.25">
      <c r="B28" s="71"/>
      <c r="C28" s="126"/>
      <c r="D28" s="126"/>
      <c r="E28" s="43" t="s">
        <v>243</v>
      </c>
      <c r="F28" s="46">
        <v>0</v>
      </c>
      <c r="G28" s="42" t="s">
        <v>174</v>
      </c>
      <c r="H28" s="42"/>
    </row>
    <row r="29" spans="2:8" ht="41.25" customHeight="1" x14ac:dyDescent="0.25">
      <c r="B29" s="108" t="s">
        <v>146</v>
      </c>
      <c r="C29" s="69" t="s">
        <v>46</v>
      </c>
      <c r="D29" s="43" t="s">
        <v>58</v>
      </c>
      <c r="E29" s="43" t="s">
        <v>57</v>
      </c>
      <c r="F29" s="46">
        <v>50</v>
      </c>
      <c r="G29" s="42" t="s">
        <v>175</v>
      </c>
      <c r="H29" s="42" t="s">
        <v>228</v>
      </c>
    </row>
    <row r="30" spans="2:8" ht="64.5" customHeight="1" x14ac:dyDescent="0.25">
      <c r="B30" s="109"/>
      <c r="C30" s="44" t="s">
        <v>51</v>
      </c>
      <c r="D30" s="44" t="s">
        <v>66</v>
      </c>
      <c r="E30" s="43" t="s">
        <v>262</v>
      </c>
      <c r="F30" s="46">
        <v>0</v>
      </c>
      <c r="G30" s="42" t="s">
        <v>175</v>
      </c>
      <c r="H30" s="42" t="s">
        <v>220</v>
      </c>
    </row>
    <row r="31" spans="2:8" ht="64.5" customHeight="1" x14ac:dyDescent="0.25">
      <c r="B31" s="109"/>
      <c r="C31" s="44" t="s">
        <v>244</v>
      </c>
      <c r="D31" s="44" t="s">
        <v>245</v>
      </c>
      <c r="E31" s="44"/>
      <c r="F31" s="46">
        <v>0</v>
      </c>
      <c r="G31" s="42" t="s">
        <v>174</v>
      </c>
      <c r="H31" s="42"/>
    </row>
    <row r="32" spans="2:8" ht="36" customHeight="1" x14ac:dyDescent="0.25">
      <c r="B32" s="109"/>
      <c r="C32" s="124" t="s">
        <v>246</v>
      </c>
      <c r="D32" s="44" t="s">
        <v>247</v>
      </c>
      <c r="E32" s="44"/>
      <c r="F32" s="46">
        <v>0</v>
      </c>
      <c r="G32" s="42" t="s">
        <v>174</v>
      </c>
      <c r="H32" s="42"/>
    </row>
    <row r="33" spans="2:8" ht="36" customHeight="1" x14ac:dyDescent="0.25">
      <c r="B33" s="110"/>
      <c r="C33" s="126"/>
      <c r="D33" s="44" t="s">
        <v>248</v>
      </c>
      <c r="E33" s="44" t="s">
        <v>250</v>
      </c>
      <c r="F33" s="46">
        <v>0</v>
      </c>
      <c r="G33" s="42" t="s">
        <v>174</v>
      </c>
      <c r="H33" s="42" t="s">
        <v>249</v>
      </c>
    </row>
    <row r="34" spans="2:8" ht="45.75" customHeight="1" x14ac:dyDescent="0.25">
      <c r="B34" s="108" t="s">
        <v>102</v>
      </c>
      <c r="C34" s="44" t="s">
        <v>68</v>
      </c>
      <c r="D34" s="43" t="s">
        <v>52</v>
      </c>
      <c r="E34" s="43" t="s">
        <v>200</v>
      </c>
      <c r="F34" s="46">
        <v>100</v>
      </c>
      <c r="G34" s="42" t="s">
        <v>175</v>
      </c>
      <c r="H34" s="42" t="s">
        <v>229</v>
      </c>
    </row>
    <row r="35" spans="2:8" ht="40.5" customHeight="1" x14ac:dyDescent="0.25">
      <c r="B35" s="109"/>
      <c r="C35" s="43" t="s">
        <v>69</v>
      </c>
      <c r="D35" s="43" t="s">
        <v>70</v>
      </c>
      <c r="E35" s="45"/>
      <c r="F35" s="46">
        <v>0</v>
      </c>
      <c r="G35" s="42" t="s">
        <v>174</v>
      </c>
      <c r="H35" s="42"/>
    </row>
    <row r="36" spans="2:8" ht="30" customHeight="1" x14ac:dyDescent="0.25">
      <c r="B36" s="109"/>
      <c r="C36" s="124" t="s">
        <v>71</v>
      </c>
      <c r="D36" s="43" t="s">
        <v>74</v>
      </c>
      <c r="E36" s="43" t="s">
        <v>79</v>
      </c>
      <c r="F36" s="46">
        <v>25</v>
      </c>
      <c r="G36" s="42" t="s">
        <v>175</v>
      </c>
      <c r="H36" s="42" t="s">
        <v>208</v>
      </c>
    </row>
    <row r="37" spans="2:8" ht="30" customHeight="1" x14ac:dyDescent="0.25">
      <c r="B37" s="109"/>
      <c r="C37" s="126"/>
      <c r="D37" s="43" t="s">
        <v>76</v>
      </c>
      <c r="E37" s="43" t="s">
        <v>199</v>
      </c>
      <c r="F37" s="46">
        <v>30</v>
      </c>
      <c r="G37" s="42" t="s">
        <v>175</v>
      </c>
      <c r="H37" s="42" t="s">
        <v>203</v>
      </c>
    </row>
    <row r="38" spans="2:8" ht="30" customHeight="1" x14ac:dyDescent="0.25">
      <c r="B38" s="71"/>
      <c r="C38" s="124" t="s">
        <v>254</v>
      </c>
      <c r="D38" s="43" t="s">
        <v>230</v>
      </c>
      <c r="E38" s="43" t="s">
        <v>231</v>
      </c>
      <c r="F38" s="46">
        <v>0</v>
      </c>
      <c r="G38" s="42" t="s">
        <v>174</v>
      </c>
      <c r="H38" s="42"/>
    </row>
    <row r="39" spans="2:8" ht="30" customHeight="1" x14ac:dyDescent="0.25">
      <c r="B39" s="71"/>
      <c r="C39" s="125"/>
      <c r="D39" s="43" t="s">
        <v>257</v>
      </c>
      <c r="E39" s="43" t="s">
        <v>258</v>
      </c>
      <c r="F39" s="46">
        <v>0</v>
      </c>
      <c r="G39" s="42" t="s">
        <v>174</v>
      </c>
      <c r="H39" s="42" t="s">
        <v>202</v>
      </c>
    </row>
    <row r="40" spans="2:8" ht="30" customHeight="1" x14ac:dyDescent="0.25">
      <c r="B40" s="71"/>
      <c r="C40" s="125"/>
      <c r="D40" s="43" t="s">
        <v>259</v>
      </c>
      <c r="E40" s="43"/>
      <c r="F40" s="46">
        <v>0</v>
      </c>
      <c r="G40" s="42" t="s">
        <v>174</v>
      </c>
      <c r="H40" s="42"/>
    </row>
    <row r="41" spans="2:8" ht="30" customHeight="1" x14ac:dyDescent="0.25">
      <c r="B41" s="71"/>
      <c r="C41" s="126"/>
      <c r="D41" s="43" t="s">
        <v>255</v>
      </c>
      <c r="E41" s="43"/>
      <c r="F41" s="46">
        <v>0</v>
      </c>
      <c r="G41" s="42" t="s">
        <v>174</v>
      </c>
      <c r="H41" s="42"/>
    </row>
    <row r="42" spans="2:8" ht="30" customHeight="1" x14ac:dyDescent="0.25">
      <c r="B42" s="71"/>
      <c r="C42" s="43" t="s">
        <v>251</v>
      </c>
      <c r="D42" s="43" t="s">
        <v>252</v>
      </c>
      <c r="E42" s="43" t="s">
        <v>253</v>
      </c>
      <c r="F42" s="46">
        <v>0</v>
      </c>
      <c r="G42" s="42" t="s">
        <v>174</v>
      </c>
      <c r="H42" s="42"/>
    </row>
    <row r="43" spans="2:8" ht="30" customHeight="1" x14ac:dyDescent="0.25">
      <c r="B43" s="71"/>
      <c r="C43" s="70" t="s">
        <v>260</v>
      </c>
      <c r="D43" s="43" t="s">
        <v>261</v>
      </c>
      <c r="E43" s="43"/>
      <c r="F43" s="46">
        <v>0</v>
      </c>
      <c r="G43" s="42" t="s">
        <v>174</v>
      </c>
      <c r="H43" s="42"/>
    </row>
    <row r="44" spans="2:8" ht="38.25" customHeight="1" x14ac:dyDescent="0.25">
      <c r="B44" s="108" t="s">
        <v>103</v>
      </c>
      <c r="C44" s="43" t="s">
        <v>81</v>
      </c>
      <c r="D44" s="43" t="s">
        <v>82</v>
      </c>
      <c r="E44" s="43"/>
      <c r="F44" s="46">
        <v>50</v>
      </c>
      <c r="G44" s="42" t="s">
        <v>175</v>
      </c>
      <c r="H44" s="42"/>
    </row>
    <row r="45" spans="2:8" ht="30" customHeight="1" x14ac:dyDescent="0.25">
      <c r="B45" s="109"/>
      <c r="C45" s="125" t="s">
        <v>83</v>
      </c>
      <c r="D45" s="125" t="s">
        <v>85</v>
      </c>
      <c r="E45" s="43" t="s">
        <v>87</v>
      </c>
      <c r="F45" s="46">
        <v>65</v>
      </c>
      <c r="G45" s="42" t="s">
        <v>175</v>
      </c>
      <c r="H45" s="42" t="s">
        <v>209</v>
      </c>
    </row>
    <row r="46" spans="2:8" ht="38.25" customHeight="1" x14ac:dyDescent="0.25">
      <c r="B46" s="109"/>
      <c r="C46" s="126"/>
      <c r="D46" s="126"/>
      <c r="E46" s="43" t="s">
        <v>89</v>
      </c>
      <c r="F46" s="46">
        <v>0</v>
      </c>
      <c r="G46" s="42" t="s">
        <v>174</v>
      </c>
      <c r="H46" s="42" t="s">
        <v>204</v>
      </c>
    </row>
    <row r="47" spans="2:8" ht="30" customHeight="1" x14ac:dyDescent="0.25">
      <c r="B47" s="109"/>
      <c r="C47" s="124" t="s">
        <v>95</v>
      </c>
      <c r="D47" s="43" t="s">
        <v>96</v>
      </c>
      <c r="E47" s="43" t="s">
        <v>256</v>
      </c>
      <c r="F47" s="46">
        <v>50</v>
      </c>
      <c r="G47" s="42" t="s">
        <v>175</v>
      </c>
      <c r="H47" s="42" t="s">
        <v>205</v>
      </c>
    </row>
    <row r="48" spans="2:8" ht="30" customHeight="1" x14ac:dyDescent="0.25">
      <c r="B48" s="109"/>
      <c r="C48" s="125"/>
      <c r="D48" s="43" t="s">
        <v>97</v>
      </c>
      <c r="E48" s="43"/>
      <c r="F48" s="46">
        <v>50</v>
      </c>
      <c r="G48" s="42" t="s">
        <v>175</v>
      </c>
      <c r="H48" s="42" t="s">
        <v>206</v>
      </c>
    </row>
    <row r="49" spans="2:8" ht="46.5" customHeight="1" x14ac:dyDescent="0.25">
      <c r="B49" s="110"/>
      <c r="C49" s="126"/>
      <c r="D49" s="43" t="s">
        <v>98</v>
      </c>
      <c r="E49" s="43" t="s">
        <v>99</v>
      </c>
      <c r="F49" s="46">
        <v>50</v>
      </c>
      <c r="G49" s="42" t="s">
        <v>175</v>
      </c>
      <c r="H49" s="42" t="s">
        <v>207</v>
      </c>
    </row>
  </sheetData>
  <mergeCells count="22">
    <mergeCell ref="D20:D21"/>
    <mergeCell ref="B6:B21"/>
    <mergeCell ref="C6:C11"/>
    <mergeCell ref="D6:D7"/>
    <mergeCell ref="C15:C16"/>
    <mergeCell ref="D15:D16"/>
    <mergeCell ref="C17:C18"/>
    <mergeCell ref="D17:D18"/>
    <mergeCell ref="D8:D11"/>
    <mergeCell ref="C12:C13"/>
    <mergeCell ref="C19:C22"/>
    <mergeCell ref="C23:C28"/>
    <mergeCell ref="D23:D28"/>
    <mergeCell ref="B29:B33"/>
    <mergeCell ref="C32:C33"/>
    <mergeCell ref="C47:C49"/>
    <mergeCell ref="B44:B49"/>
    <mergeCell ref="B34:B37"/>
    <mergeCell ref="C36:C37"/>
    <mergeCell ref="C45:C46"/>
    <mergeCell ref="C38:C41"/>
    <mergeCell ref="D45:D46"/>
  </mergeCells>
  <conditionalFormatting sqref="G1:G1048576">
    <cfRule type="containsText" dxfId="15" priority="1" operator="containsText" text="In Progress">
      <formula>NOT(ISERROR(SEARCH("In Progress",G1)))</formula>
    </cfRule>
    <cfRule type="containsText" dxfId="14" priority="2" operator="containsText" text="Slipping">
      <formula>NOT(ISERROR(SEARCH("Slipping",G1)))</formula>
    </cfRule>
    <cfRule type="containsText" dxfId="13" priority="3" operator="containsText" text="At Risk">
      <formula>NOT(ISERROR(SEARCH("At Risk",G1)))</formula>
    </cfRule>
    <cfRule type="containsText" dxfId="12" priority="4" operator="containsText" text="Complete">
      <formula>NOT(ISERROR(SEARCH("Complete",G1)))</formula>
    </cfRule>
  </conditionalFormatting>
  <dataValidations count="1">
    <dataValidation type="list" allowBlank="1" showInputMessage="1" showErrorMessage="1" sqref="G6:G49">
      <formula1>Status</formula1>
    </dataValidation>
  </dataValidations>
  <pageMargins left="0.7" right="0.7" top="0.75" bottom="0.75" header="0.3" footer="0.3"/>
  <pageSetup paperSize="17" scale="69" fitToHeight="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2"/>
  <sheetViews>
    <sheetView showGridLines="0" workbookViewId="0"/>
  </sheetViews>
  <sheetFormatPr defaultRowHeight="15" x14ac:dyDescent="0.25"/>
  <cols>
    <col min="1" max="1" width="14.5703125" customWidth="1"/>
    <col min="2" max="2" width="16.28515625" customWidth="1"/>
    <col min="3" max="3" width="10.7109375" customWidth="1"/>
    <col min="4" max="4" width="11.140625" bestFit="1" customWidth="1"/>
    <col min="5" max="5" width="8.140625" bestFit="1" customWidth="1"/>
    <col min="6" max="6" width="11.28515625" bestFit="1" customWidth="1"/>
  </cols>
  <sheetData>
    <row r="3" spans="1:6" x14ac:dyDescent="0.25">
      <c r="A3" s="52" t="s">
        <v>195</v>
      </c>
      <c r="B3" s="52" t="s">
        <v>194</v>
      </c>
    </row>
    <row r="4" spans="1:6" x14ac:dyDescent="0.25">
      <c r="A4" s="52" t="s">
        <v>191</v>
      </c>
      <c r="B4" t="s">
        <v>178</v>
      </c>
      <c r="C4" t="s">
        <v>175</v>
      </c>
      <c r="D4" t="s">
        <v>174</v>
      </c>
      <c r="E4" t="s">
        <v>177</v>
      </c>
      <c r="F4" t="s">
        <v>193</v>
      </c>
    </row>
    <row r="5" spans="1:6" x14ac:dyDescent="0.25">
      <c r="A5" s="53">
        <v>2019</v>
      </c>
      <c r="B5">
        <v>5</v>
      </c>
      <c r="C5">
        <v>4</v>
      </c>
      <c r="D5">
        <v>1</v>
      </c>
      <c r="F5">
        <v>10</v>
      </c>
    </row>
    <row r="6" spans="1:6" x14ac:dyDescent="0.25">
      <c r="A6" s="54" t="s">
        <v>182</v>
      </c>
      <c r="B6">
        <v>3</v>
      </c>
      <c r="C6">
        <v>1</v>
      </c>
      <c r="F6">
        <v>4</v>
      </c>
    </row>
    <row r="7" spans="1:6" x14ac:dyDescent="0.25">
      <c r="A7" s="54" t="s">
        <v>183</v>
      </c>
      <c r="B7">
        <v>2</v>
      </c>
      <c r="C7">
        <v>1</v>
      </c>
      <c r="F7">
        <v>3</v>
      </c>
    </row>
    <row r="8" spans="1:6" x14ac:dyDescent="0.25">
      <c r="A8" s="54" t="s">
        <v>184</v>
      </c>
      <c r="C8">
        <v>2</v>
      </c>
      <c r="D8">
        <v>1</v>
      </c>
      <c r="F8">
        <v>3</v>
      </c>
    </row>
    <row r="9" spans="1:6" x14ac:dyDescent="0.25">
      <c r="A9" s="53">
        <v>2020</v>
      </c>
      <c r="B9">
        <v>6</v>
      </c>
      <c r="C9">
        <v>4</v>
      </c>
      <c r="D9">
        <v>6</v>
      </c>
      <c r="E9">
        <v>1</v>
      </c>
      <c r="F9">
        <v>17</v>
      </c>
    </row>
    <row r="10" spans="1:6" x14ac:dyDescent="0.25">
      <c r="A10" s="54" t="s">
        <v>181</v>
      </c>
      <c r="B10">
        <v>2</v>
      </c>
      <c r="C10">
        <v>1</v>
      </c>
      <c r="D10">
        <v>2</v>
      </c>
      <c r="F10">
        <v>5</v>
      </c>
    </row>
    <row r="11" spans="1:6" x14ac:dyDescent="0.25">
      <c r="A11" s="54" t="s">
        <v>182</v>
      </c>
      <c r="B11">
        <v>3</v>
      </c>
      <c r="D11">
        <v>2</v>
      </c>
      <c r="F11">
        <v>5</v>
      </c>
    </row>
    <row r="12" spans="1:6" x14ac:dyDescent="0.25">
      <c r="A12" s="54" t="s">
        <v>183</v>
      </c>
      <c r="B12">
        <v>1</v>
      </c>
      <c r="D12">
        <v>1</v>
      </c>
      <c r="E12">
        <v>1</v>
      </c>
      <c r="F12">
        <v>3</v>
      </c>
    </row>
    <row r="13" spans="1:6" x14ac:dyDescent="0.25">
      <c r="A13" s="54" t="s">
        <v>184</v>
      </c>
      <c r="C13">
        <v>3</v>
      </c>
      <c r="D13">
        <v>1</v>
      </c>
      <c r="F13">
        <v>4</v>
      </c>
    </row>
    <row r="14" spans="1:6" x14ac:dyDescent="0.25">
      <c r="A14" s="53">
        <v>2021</v>
      </c>
      <c r="C14">
        <v>3</v>
      </c>
      <c r="D14">
        <v>4</v>
      </c>
      <c r="F14">
        <v>7</v>
      </c>
    </row>
    <row r="15" spans="1:6" x14ac:dyDescent="0.25">
      <c r="A15" s="54" t="s">
        <v>181</v>
      </c>
      <c r="C15">
        <v>1</v>
      </c>
      <c r="D15">
        <v>1</v>
      </c>
      <c r="F15">
        <v>2</v>
      </c>
    </row>
    <row r="16" spans="1:6" x14ac:dyDescent="0.25">
      <c r="A16" s="54" t="s">
        <v>182</v>
      </c>
      <c r="D16">
        <v>2</v>
      </c>
      <c r="F16">
        <v>2</v>
      </c>
    </row>
    <row r="17" spans="1:6" x14ac:dyDescent="0.25">
      <c r="A17" s="54" t="s">
        <v>184</v>
      </c>
      <c r="C17">
        <v>2</v>
      </c>
      <c r="D17">
        <v>1</v>
      </c>
      <c r="F17">
        <v>3</v>
      </c>
    </row>
    <row r="18" spans="1:6" x14ac:dyDescent="0.25">
      <c r="A18" s="53">
        <v>2022</v>
      </c>
      <c r="B18">
        <v>1</v>
      </c>
      <c r="F18">
        <v>1</v>
      </c>
    </row>
    <row r="19" spans="1:6" x14ac:dyDescent="0.25">
      <c r="A19" s="54" t="s">
        <v>184</v>
      </c>
      <c r="B19">
        <v>1</v>
      </c>
      <c r="F19">
        <v>1</v>
      </c>
    </row>
    <row r="20" spans="1:6" x14ac:dyDescent="0.25">
      <c r="A20" s="53" t="s">
        <v>192</v>
      </c>
      <c r="B20">
        <v>1</v>
      </c>
      <c r="C20">
        <v>5</v>
      </c>
      <c r="D20">
        <v>9</v>
      </c>
      <c r="F20">
        <v>15</v>
      </c>
    </row>
    <row r="21" spans="1:6" x14ac:dyDescent="0.25">
      <c r="A21" s="54" t="s">
        <v>192</v>
      </c>
      <c r="B21">
        <v>1</v>
      </c>
      <c r="C21">
        <v>5</v>
      </c>
      <c r="D21">
        <v>9</v>
      </c>
      <c r="F21">
        <v>15</v>
      </c>
    </row>
    <row r="22" spans="1:6" x14ac:dyDescent="0.25">
      <c r="A22" s="53" t="s">
        <v>193</v>
      </c>
      <c r="B22">
        <v>13</v>
      </c>
      <c r="C22">
        <v>16</v>
      </c>
      <c r="D22">
        <v>20</v>
      </c>
      <c r="E22">
        <v>1</v>
      </c>
      <c r="F22">
        <v>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9"/>
  <sheetViews>
    <sheetView showGridLines="0" workbookViewId="0"/>
  </sheetViews>
  <sheetFormatPr defaultRowHeight="15" x14ac:dyDescent="0.25"/>
  <cols>
    <col min="1" max="1" width="3.85546875" customWidth="1"/>
    <col min="4" max="9" width="13.140625" style="2" customWidth="1"/>
    <col min="10" max="10" width="3" customWidth="1"/>
    <col min="11" max="11" width="13.140625" style="2" customWidth="1"/>
    <col min="12" max="12" width="3" customWidth="1"/>
    <col min="13" max="13" width="13.140625" style="56" customWidth="1"/>
    <col min="15" max="20" width="13.140625" customWidth="1"/>
  </cols>
  <sheetData>
    <row r="2" spans="2:20" ht="36" x14ac:dyDescent="0.55000000000000004">
      <c r="B2" s="28" t="s">
        <v>0</v>
      </c>
    </row>
    <row r="3" spans="2:20" ht="28.5" x14ac:dyDescent="0.45">
      <c r="B3" s="27" t="s">
        <v>1</v>
      </c>
    </row>
    <row r="4" spans="2:20" ht="23.25" x14ac:dyDescent="0.35">
      <c r="B4" s="5" t="s">
        <v>188</v>
      </c>
    </row>
    <row r="5" spans="2:20" ht="23.25" x14ac:dyDescent="0.35">
      <c r="B5" s="5"/>
    </row>
    <row r="6" spans="2:20" x14ac:dyDescent="0.25">
      <c r="D6" s="127" t="s">
        <v>197</v>
      </c>
      <c r="E6" s="128"/>
      <c r="F6" s="128"/>
      <c r="G6" s="128"/>
      <c r="H6" s="128"/>
      <c r="I6" s="128"/>
      <c r="J6" s="128"/>
      <c r="K6" s="128"/>
      <c r="L6" s="128"/>
      <c r="M6" s="129"/>
      <c r="O6" s="130" t="s">
        <v>198</v>
      </c>
      <c r="P6" s="131"/>
      <c r="Q6" s="131"/>
      <c r="R6" s="131"/>
      <c r="S6" s="131"/>
      <c r="T6" s="132"/>
    </row>
    <row r="7" spans="2:20" ht="48" customHeight="1" x14ac:dyDescent="0.25">
      <c r="B7" s="64"/>
      <c r="C7" s="65"/>
      <c r="D7" s="66" t="s">
        <v>174</v>
      </c>
      <c r="E7" s="66" t="s">
        <v>175</v>
      </c>
      <c r="F7" s="66" t="s">
        <v>176</v>
      </c>
      <c r="G7" s="66" t="s">
        <v>177</v>
      </c>
      <c r="H7" s="66" t="s">
        <v>178</v>
      </c>
      <c r="I7" s="66" t="s">
        <v>190</v>
      </c>
      <c r="K7" s="66" t="s">
        <v>196</v>
      </c>
      <c r="M7" s="67" t="s">
        <v>197</v>
      </c>
      <c r="O7" s="50" t="s">
        <v>174</v>
      </c>
      <c r="P7" s="50" t="s">
        <v>175</v>
      </c>
      <c r="Q7" s="50" t="s">
        <v>176</v>
      </c>
      <c r="R7" s="50" t="s">
        <v>177</v>
      </c>
      <c r="S7" s="50" t="s">
        <v>178</v>
      </c>
      <c r="T7" s="50" t="s">
        <v>190</v>
      </c>
    </row>
    <row r="8" spans="2:20" x14ac:dyDescent="0.25">
      <c r="B8" s="51">
        <v>2019</v>
      </c>
      <c r="O8" s="2"/>
      <c r="P8" s="2"/>
      <c r="Q8" s="2"/>
      <c r="R8" s="2"/>
      <c r="S8" s="2"/>
      <c r="T8" s="2"/>
    </row>
    <row r="9" spans="2:20" x14ac:dyDescent="0.25">
      <c r="B9" s="51"/>
      <c r="C9" t="s">
        <v>181</v>
      </c>
      <c r="D9" s="58">
        <v>0</v>
      </c>
      <c r="E9" s="58">
        <v>0</v>
      </c>
      <c r="F9" s="58">
        <v>0</v>
      </c>
      <c r="G9" s="58">
        <v>0</v>
      </c>
      <c r="H9" s="58">
        <v>0</v>
      </c>
      <c r="I9" s="58">
        <f>SUM(D9:H9)</f>
        <v>0</v>
      </c>
      <c r="J9" s="59"/>
      <c r="K9" s="58">
        <v>0</v>
      </c>
      <c r="M9" s="55">
        <v>0</v>
      </c>
      <c r="O9" s="58">
        <v>0</v>
      </c>
      <c r="P9" s="58">
        <v>0</v>
      </c>
      <c r="Q9" s="58">
        <v>0</v>
      </c>
      <c r="R9" s="58">
        <v>0</v>
      </c>
      <c r="S9" s="58">
        <v>0</v>
      </c>
      <c r="T9" s="58">
        <f>SUM(O9:S9)</f>
        <v>0</v>
      </c>
    </row>
    <row r="10" spans="2:20" x14ac:dyDescent="0.25">
      <c r="B10" s="51"/>
      <c r="C10" t="s">
        <v>182</v>
      </c>
      <c r="D10" s="58" t="e">
        <f>+GETPIVOTDATA("% Completion",Pivot!#REF!,"Status","Not Started","Fiscal Year",2019,"Fiscal Quarter","Q2")</f>
        <v>#REF!</v>
      </c>
      <c r="E10" s="58" t="e">
        <f>+GETPIVOTDATA("% Completion",Pivot!#REF!,"Status","In Progress","Fiscal Year",2019,"Fiscal Quarter","Q2")</f>
        <v>#REF!</v>
      </c>
      <c r="F10" s="58">
        <v>0</v>
      </c>
      <c r="G10" s="58">
        <v>0</v>
      </c>
      <c r="H10" s="58" t="e">
        <f>+GETPIVOTDATA("% Completion",Pivot!#REF!,"Status","Complete","Fiscal Year",2019,"Fiscal Quarter","Q2")</f>
        <v>#REF!</v>
      </c>
      <c r="I10" s="58" t="e">
        <f t="shared" ref="I10:I12" si="0">SUM(D10:H10)</f>
        <v>#REF!</v>
      </c>
      <c r="J10" s="59"/>
      <c r="K10" s="58" t="e">
        <f>+Pivot!#REF!</f>
        <v>#REF!</v>
      </c>
      <c r="M10" s="55" t="e">
        <f t="shared" ref="M10:M13" si="1">+I10/K10</f>
        <v>#REF!</v>
      </c>
      <c r="O10" s="58">
        <f>+GETPIVOTDATA("Status",Pivot!$A$3,"Status","Not Started","Fiscal Year",2019,"Fiscal Quarter","Q2")</f>
        <v>0</v>
      </c>
      <c r="P10" s="58">
        <f>+GETPIVOTDATA("Status",Pivot!$A$3,"Status","In Progress","Fiscal Year",2019,"Fiscal Quarter","Q2")</f>
        <v>1</v>
      </c>
      <c r="Q10" s="58">
        <v>0</v>
      </c>
      <c r="R10" s="58">
        <v>0</v>
      </c>
      <c r="S10" s="58">
        <f>+GETPIVOTDATA("Status",Pivot!$A$3,"Status","Complete","Fiscal Year",2019,"Fiscal Quarter","Q2")</f>
        <v>3</v>
      </c>
      <c r="T10" s="58">
        <f t="shared" ref="T10:T12" si="2">SUM(O10:S10)</f>
        <v>4</v>
      </c>
    </row>
    <row r="11" spans="2:20" x14ac:dyDescent="0.25">
      <c r="B11" s="51"/>
      <c r="C11" t="s">
        <v>183</v>
      </c>
      <c r="D11" s="58" t="e">
        <f>+GETPIVOTDATA("% Completion",Pivot!#REF!,"Status","Not Started","Fiscal Year",2019,"Fiscal Quarter","Q3")</f>
        <v>#REF!</v>
      </c>
      <c r="E11" s="58" t="e">
        <f>+GETPIVOTDATA("% Completion",Pivot!#REF!,"Status","In Progress","Fiscal Year",2019,"Fiscal Quarter","Q3")</f>
        <v>#REF!</v>
      </c>
      <c r="F11" s="58">
        <v>0</v>
      </c>
      <c r="G11" s="58">
        <v>0</v>
      </c>
      <c r="H11" s="58" t="e">
        <f>+GETPIVOTDATA("% Completion",Pivot!#REF!,"Status","Complete","Fiscal Year",2019,"Fiscal Quarter","Q3")</f>
        <v>#REF!</v>
      </c>
      <c r="I11" s="58" t="e">
        <f t="shared" si="0"/>
        <v>#REF!</v>
      </c>
      <c r="J11" s="59"/>
      <c r="K11" s="58" t="e">
        <f>+Pivot!#REF!</f>
        <v>#REF!</v>
      </c>
      <c r="M11" s="55" t="e">
        <f t="shared" si="1"/>
        <v>#REF!</v>
      </c>
      <c r="O11" s="58">
        <f>+GETPIVOTDATA("Status",Pivot!$A$3,"Status","Not Started","Fiscal Year",2019,"Fiscal Quarter","Q3")</f>
        <v>0</v>
      </c>
      <c r="P11" s="58">
        <f>+GETPIVOTDATA("Status",Pivot!$A$3,"Status","In Progress","Fiscal Year",2019,"Fiscal Quarter","Q3")</f>
        <v>1</v>
      </c>
      <c r="Q11" s="58">
        <v>0</v>
      </c>
      <c r="R11" s="58">
        <v>0</v>
      </c>
      <c r="S11" s="58">
        <f>+GETPIVOTDATA("Status",Pivot!$A$3,"Status","Complete","Fiscal Year",2019,"Fiscal Quarter","Q3")</f>
        <v>2</v>
      </c>
      <c r="T11" s="58">
        <f t="shared" si="2"/>
        <v>3</v>
      </c>
    </row>
    <row r="12" spans="2:20" x14ac:dyDescent="0.25">
      <c r="B12" s="51"/>
      <c r="C12" t="s">
        <v>184</v>
      </c>
      <c r="D12" s="58" t="e">
        <f>+GETPIVOTDATA("% Completion",Pivot!#REF!,"Status","Not Started","Fiscal Year",2019,"Fiscal Quarter","Q4")</f>
        <v>#REF!</v>
      </c>
      <c r="E12" s="58" t="e">
        <f>+GETPIVOTDATA("% Completion",Pivot!#REF!,"Status","In Progress","Fiscal Year",2019,"Fiscal Quarter","Q4")</f>
        <v>#REF!</v>
      </c>
      <c r="F12" s="58">
        <v>0</v>
      </c>
      <c r="G12" s="58">
        <v>0</v>
      </c>
      <c r="H12" s="58" t="e">
        <f>+GETPIVOTDATA("% Completion",Pivot!#REF!,"Status","Complete","Fiscal Year",2019,"Fiscal Quarter","Q4")</f>
        <v>#REF!</v>
      </c>
      <c r="I12" s="58" t="e">
        <f t="shared" si="0"/>
        <v>#REF!</v>
      </c>
      <c r="J12" s="59"/>
      <c r="K12" s="58" t="e">
        <f>+Pivot!#REF!</f>
        <v>#REF!</v>
      </c>
      <c r="M12" s="55" t="e">
        <f t="shared" si="1"/>
        <v>#REF!</v>
      </c>
      <c r="O12" s="58">
        <f>+GETPIVOTDATA("Status",Pivot!$A$3,"Status","Not Started","Fiscal Year",2019,"Fiscal Quarter","Q4")</f>
        <v>1</v>
      </c>
      <c r="P12" s="58">
        <f>+GETPIVOTDATA("Status",Pivot!$A$3,"Status","In Progress","Fiscal Year",2019,"Fiscal Quarter","Q4")</f>
        <v>2</v>
      </c>
      <c r="Q12" s="58">
        <v>0</v>
      </c>
      <c r="R12" s="58">
        <v>0</v>
      </c>
      <c r="S12" s="58">
        <f>+GETPIVOTDATA("Status",Pivot!$A$3,"Status","Complete","Fiscal Year",2019,"Fiscal Quarter","Q4")</f>
        <v>0</v>
      </c>
      <c r="T12" s="58">
        <f t="shared" si="2"/>
        <v>3</v>
      </c>
    </row>
    <row r="13" spans="2:20" x14ac:dyDescent="0.25">
      <c r="B13" s="51"/>
      <c r="D13" s="60" t="e">
        <f>SUM(D9:D12)</f>
        <v>#REF!</v>
      </c>
      <c r="E13" s="60" t="e">
        <f t="shared" ref="E13:K13" si="3">SUM(E9:E12)</f>
        <v>#REF!</v>
      </c>
      <c r="F13" s="60">
        <f t="shared" si="3"/>
        <v>0</v>
      </c>
      <c r="G13" s="60">
        <f t="shared" si="3"/>
        <v>0</v>
      </c>
      <c r="H13" s="60" t="e">
        <f t="shared" si="3"/>
        <v>#REF!</v>
      </c>
      <c r="I13" s="60" t="e">
        <f t="shared" si="3"/>
        <v>#REF!</v>
      </c>
      <c r="J13" s="59"/>
      <c r="K13" s="60" t="e">
        <f t="shared" si="3"/>
        <v>#REF!</v>
      </c>
      <c r="M13" s="57" t="e">
        <f t="shared" si="1"/>
        <v>#REF!</v>
      </c>
      <c r="O13" s="60">
        <f>SUM(O9:O12)</f>
        <v>1</v>
      </c>
      <c r="P13" s="60">
        <f t="shared" ref="P13" si="4">SUM(P9:P12)</f>
        <v>4</v>
      </c>
      <c r="Q13" s="60">
        <f t="shared" ref="Q13" si="5">SUM(Q9:Q12)</f>
        <v>0</v>
      </c>
      <c r="R13" s="60">
        <f t="shared" ref="R13" si="6">SUM(R9:R12)</f>
        <v>0</v>
      </c>
      <c r="S13" s="60">
        <f t="shared" ref="S13" si="7">SUM(S9:S12)</f>
        <v>5</v>
      </c>
      <c r="T13" s="60">
        <f t="shared" ref="T13" si="8">SUM(T9:T12)</f>
        <v>10</v>
      </c>
    </row>
    <row r="14" spans="2:20" x14ac:dyDescent="0.25">
      <c r="B14" s="51"/>
      <c r="D14" s="61"/>
      <c r="E14" s="61"/>
      <c r="F14" s="61"/>
      <c r="G14" s="61"/>
      <c r="H14" s="61"/>
      <c r="I14" s="61"/>
      <c r="J14" s="59"/>
      <c r="K14" s="61"/>
      <c r="O14" s="61"/>
      <c r="P14" s="61"/>
      <c r="Q14" s="61"/>
      <c r="R14" s="61"/>
      <c r="S14" s="61"/>
      <c r="T14" s="61"/>
    </row>
    <row r="15" spans="2:20" x14ac:dyDescent="0.25">
      <c r="B15" s="51">
        <v>2020</v>
      </c>
      <c r="D15" s="61"/>
      <c r="E15" s="61"/>
      <c r="F15" s="61"/>
      <c r="G15" s="61"/>
      <c r="H15" s="61"/>
      <c r="I15" s="61"/>
      <c r="J15" s="59"/>
      <c r="K15" s="61"/>
      <c r="O15" s="61"/>
      <c r="P15" s="61"/>
      <c r="Q15" s="61"/>
      <c r="R15" s="61"/>
      <c r="S15" s="61"/>
      <c r="T15" s="61"/>
    </row>
    <row r="16" spans="2:20" x14ac:dyDescent="0.25">
      <c r="B16" s="51"/>
      <c r="C16" t="s">
        <v>181</v>
      </c>
      <c r="D16" s="58" t="e">
        <f>+GETPIVOTDATA("% Completion",Pivot!#REF!,"Status","Not Started","Fiscal Year",2020,"Fiscal Quarter","Q1")</f>
        <v>#REF!</v>
      </c>
      <c r="E16" s="58" t="e">
        <f>+GETPIVOTDATA("% Completion",Pivot!#REF!,"Status","In Progress","Fiscal Year",2020,"Fiscal Quarter","Q1")</f>
        <v>#REF!</v>
      </c>
      <c r="F16" s="58">
        <v>0</v>
      </c>
      <c r="G16" s="58">
        <v>0</v>
      </c>
      <c r="H16" s="58" t="e">
        <f>+GETPIVOTDATA("% Completion",Pivot!#REF!,"Status","Complete","Fiscal Year",2020,"Fiscal Quarter","Q1")</f>
        <v>#REF!</v>
      </c>
      <c r="I16" s="58" t="e">
        <f>SUM(D16:H16)</f>
        <v>#REF!</v>
      </c>
      <c r="J16" s="59"/>
      <c r="K16" s="58" t="e">
        <f>+Pivot!#REF!</f>
        <v>#REF!</v>
      </c>
      <c r="M16" s="55" t="e">
        <f t="shared" ref="M16:M20" si="9">+I16/K16</f>
        <v>#REF!</v>
      </c>
      <c r="O16" s="58">
        <f>+GETPIVOTDATA("Status",Pivot!$A$3,"Status","Not Started","Fiscal Year",2020,"Fiscal Quarter","Q1")</f>
        <v>2</v>
      </c>
      <c r="P16" s="58">
        <f>+GETPIVOTDATA("Status",Pivot!$A$3,"Status","In Progress","Fiscal Year",2020,"Fiscal Quarter","Q1")</f>
        <v>1</v>
      </c>
      <c r="Q16" s="58">
        <v>0</v>
      </c>
      <c r="R16" s="58">
        <v>0</v>
      </c>
      <c r="S16" s="58">
        <f>+GETPIVOTDATA("Status",Pivot!$A$3,"Status","Complete","Fiscal Year",2020,"Fiscal Quarter","Q1")</f>
        <v>2</v>
      </c>
      <c r="T16" s="58">
        <f>SUM(O16:S16)</f>
        <v>5</v>
      </c>
    </row>
    <row r="17" spans="2:20" x14ac:dyDescent="0.25">
      <c r="B17" s="51"/>
      <c r="C17" t="s">
        <v>182</v>
      </c>
      <c r="D17" s="58" t="e">
        <f>+GETPIVOTDATA("% Completion",Pivot!#REF!,"Status","Not Started","Fiscal Year",2020,"Fiscal Quarter","Q2")</f>
        <v>#REF!</v>
      </c>
      <c r="E17" s="58" t="e">
        <f>+GETPIVOTDATA("% Completion",Pivot!#REF!,"Status","In Progress","Fiscal Year",2020,"Fiscal Quarter","Q2")</f>
        <v>#REF!</v>
      </c>
      <c r="F17" s="58">
        <v>0</v>
      </c>
      <c r="G17" s="58">
        <v>0</v>
      </c>
      <c r="H17" s="58" t="e">
        <f>+GETPIVOTDATA("% Completion",Pivot!#REF!,"Status","Complete","Fiscal Year",2020,"Fiscal Quarter","Q2")</f>
        <v>#REF!</v>
      </c>
      <c r="I17" s="58" t="e">
        <f t="shared" ref="I17:I19" si="10">SUM(D17:H17)</f>
        <v>#REF!</v>
      </c>
      <c r="J17" s="59"/>
      <c r="K17" s="58" t="e">
        <f>+Pivot!#REF!</f>
        <v>#REF!</v>
      </c>
      <c r="M17" s="55" t="e">
        <f t="shared" si="9"/>
        <v>#REF!</v>
      </c>
      <c r="O17" s="58">
        <f>+GETPIVOTDATA("Status",Pivot!$A$3,"Status","Not Started","Fiscal Year",2020,"Fiscal Quarter","Q2")</f>
        <v>2</v>
      </c>
      <c r="P17" s="58">
        <f>+GETPIVOTDATA("Status",Pivot!$A$3,"Status","In Progress","Fiscal Year",2020,"Fiscal Quarter","Q2")</f>
        <v>0</v>
      </c>
      <c r="Q17" s="58">
        <v>0</v>
      </c>
      <c r="R17" s="58">
        <v>0</v>
      </c>
      <c r="S17" s="58">
        <f>+GETPIVOTDATA("Status",Pivot!$A$3,"Status","Complete","Fiscal Year",2020,"Fiscal Quarter","Q2")</f>
        <v>3</v>
      </c>
      <c r="T17" s="58">
        <f t="shared" ref="T17:T19" si="11">SUM(O17:S17)</f>
        <v>5</v>
      </c>
    </row>
    <row r="18" spans="2:20" x14ac:dyDescent="0.25">
      <c r="B18" s="51"/>
      <c r="C18" t="s">
        <v>183</v>
      </c>
      <c r="D18" s="58" t="e">
        <f>+GETPIVOTDATA("% Completion",Pivot!#REF!,"Status","Not Started","Fiscal Year",2020,"Fiscal Quarter","Q3")</f>
        <v>#REF!</v>
      </c>
      <c r="E18" s="58" t="e">
        <f>+GETPIVOTDATA("% Completion",Pivot!#REF!,"Status","In Progress","Fiscal Year",2020,"Fiscal Quarter","Q3")</f>
        <v>#REF!</v>
      </c>
      <c r="F18" s="58">
        <v>0</v>
      </c>
      <c r="G18" s="58">
        <v>0</v>
      </c>
      <c r="H18" s="58" t="e">
        <f>+GETPIVOTDATA("% Completion",Pivot!#REF!,"Status","Complete","Fiscal Year",2020,"Fiscal Quarter","Q3")</f>
        <v>#REF!</v>
      </c>
      <c r="I18" s="58" t="e">
        <f t="shared" si="10"/>
        <v>#REF!</v>
      </c>
      <c r="J18" s="59"/>
      <c r="K18" s="58" t="e">
        <f>+Pivot!#REF!</f>
        <v>#REF!</v>
      </c>
      <c r="M18" s="55" t="e">
        <f t="shared" si="9"/>
        <v>#REF!</v>
      </c>
      <c r="O18" s="58">
        <f>+GETPIVOTDATA("Status",Pivot!$A$3,"Status","Not Started","Fiscal Year",2020,"Fiscal Quarter","Q3")</f>
        <v>1</v>
      </c>
      <c r="P18" s="58">
        <f>+GETPIVOTDATA("Status",Pivot!$A$3,"Status","In Progress","Fiscal Year",2020,"Fiscal Quarter","Q3")</f>
        <v>0</v>
      </c>
      <c r="Q18" s="58">
        <v>0</v>
      </c>
      <c r="R18" s="58">
        <v>0</v>
      </c>
      <c r="S18" s="58">
        <f>+GETPIVOTDATA("Status",Pivot!$A$3,"Status","Complete","Fiscal Year",2020,"Fiscal Quarter","Q3")</f>
        <v>1</v>
      </c>
      <c r="T18" s="58">
        <f t="shared" si="11"/>
        <v>2</v>
      </c>
    </row>
    <row r="19" spans="2:20" x14ac:dyDescent="0.25">
      <c r="B19" s="51"/>
      <c r="C19" t="s">
        <v>184</v>
      </c>
      <c r="D19" s="58" t="e">
        <f>+GETPIVOTDATA("% Completion",Pivot!#REF!,"Status","Not Started","Fiscal Year",2020,"Fiscal Quarter","Q4")</f>
        <v>#REF!</v>
      </c>
      <c r="E19" s="58" t="e">
        <f>+GETPIVOTDATA("% Completion",Pivot!#REF!,"Status","In Progress","Fiscal Year",2020,"Fiscal Quarter","Q4")</f>
        <v>#REF!</v>
      </c>
      <c r="F19" s="58">
        <v>0</v>
      </c>
      <c r="G19" s="58">
        <v>0</v>
      </c>
      <c r="H19" s="58" t="e">
        <f>+GETPIVOTDATA("% Completion",Pivot!#REF!,"Status","Complete","Fiscal Year",2020,"Fiscal Quarter","Q4")</f>
        <v>#REF!</v>
      </c>
      <c r="I19" s="58" t="e">
        <f t="shared" si="10"/>
        <v>#REF!</v>
      </c>
      <c r="J19" s="59"/>
      <c r="K19" s="58" t="e">
        <f>+Pivot!#REF!</f>
        <v>#REF!</v>
      </c>
      <c r="M19" s="55" t="e">
        <f t="shared" si="9"/>
        <v>#REF!</v>
      </c>
      <c r="O19" s="58">
        <f>+GETPIVOTDATA("Status",Pivot!$A$3,"Status","Not Started","Fiscal Year",2020,"Fiscal Quarter","Q4")</f>
        <v>1</v>
      </c>
      <c r="P19" s="58">
        <f>+GETPIVOTDATA("Status",Pivot!$A$3,"Status","In Progress","Fiscal Year",2020,"Fiscal Quarter","Q4")</f>
        <v>3</v>
      </c>
      <c r="Q19" s="58">
        <v>0</v>
      </c>
      <c r="R19" s="58">
        <v>0</v>
      </c>
      <c r="S19" s="58">
        <f>+GETPIVOTDATA("Status",Pivot!$A$3,"Status","Complete","Fiscal Year",2020,"Fiscal Quarter","Q4")</f>
        <v>0</v>
      </c>
      <c r="T19" s="58">
        <f t="shared" si="11"/>
        <v>4</v>
      </c>
    </row>
    <row r="20" spans="2:20" x14ac:dyDescent="0.25">
      <c r="B20" s="51"/>
      <c r="D20" s="60" t="e">
        <f>SUM(D16:D19)</f>
        <v>#REF!</v>
      </c>
      <c r="E20" s="60" t="e">
        <f t="shared" ref="E20" si="12">SUM(E16:E19)</f>
        <v>#REF!</v>
      </c>
      <c r="F20" s="60">
        <f t="shared" ref="F20" si="13">SUM(F16:F19)</f>
        <v>0</v>
      </c>
      <c r="G20" s="60">
        <f t="shared" ref="G20" si="14">SUM(G16:G19)</f>
        <v>0</v>
      </c>
      <c r="H20" s="60" t="e">
        <f t="shared" ref="H20" si="15">SUM(H16:H19)</f>
        <v>#REF!</v>
      </c>
      <c r="I20" s="60" t="e">
        <f t="shared" ref="I20:K20" si="16">SUM(I16:I19)</f>
        <v>#REF!</v>
      </c>
      <c r="J20" s="59"/>
      <c r="K20" s="60" t="e">
        <f t="shared" si="16"/>
        <v>#REF!</v>
      </c>
      <c r="M20" s="57" t="e">
        <f t="shared" si="9"/>
        <v>#REF!</v>
      </c>
      <c r="O20" s="60">
        <f>SUM(O16:O19)</f>
        <v>6</v>
      </c>
      <c r="P20" s="60">
        <f t="shared" ref="P20" si="17">SUM(P16:P19)</f>
        <v>4</v>
      </c>
      <c r="Q20" s="60">
        <f t="shared" ref="Q20" si="18">SUM(Q16:Q19)</f>
        <v>0</v>
      </c>
      <c r="R20" s="60">
        <f t="shared" ref="R20" si="19">SUM(R16:R19)</f>
        <v>0</v>
      </c>
      <c r="S20" s="60">
        <f t="shared" ref="S20" si="20">SUM(S16:S19)</f>
        <v>6</v>
      </c>
      <c r="T20" s="60">
        <f t="shared" ref="T20" si="21">SUM(T16:T19)</f>
        <v>16</v>
      </c>
    </row>
    <row r="21" spans="2:20" x14ac:dyDescent="0.25">
      <c r="B21" s="51"/>
      <c r="D21" s="61"/>
      <c r="E21" s="61"/>
      <c r="F21" s="61"/>
      <c r="G21" s="61"/>
      <c r="H21" s="61"/>
      <c r="I21" s="61"/>
      <c r="J21" s="59"/>
      <c r="K21" s="61"/>
      <c r="O21" s="61"/>
      <c r="P21" s="61"/>
      <c r="Q21" s="61"/>
      <c r="R21" s="61"/>
      <c r="S21" s="61"/>
      <c r="T21" s="61"/>
    </row>
    <row r="22" spans="2:20" x14ac:dyDescent="0.25">
      <c r="B22" s="51">
        <v>2021</v>
      </c>
      <c r="D22" s="61"/>
      <c r="E22" s="61"/>
      <c r="F22" s="61"/>
      <c r="G22" s="61"/>
      <c r="H22" s="61"/>
      <c r="I22" s="61"/>
      <c r="J22" s="59"/>
      <c r="K22" s="61"/>
      <c r="O22" s="61"/>
      <c r="P22" s="61"/>
      <c r="Q22" s="61"/>
      <c r="R22" s="61"/>
      <c r="S22" s="61"/>
      <c r="T22" s="61"/>
    </row>
    <row r="23" spans="2:20" x14ac:dyDescent="0.25">
      <c r="B23" s="51"/>
      <c r="C23" t="s">
        <v>181</v>
      </c>
      <c r="D23" s="58" t="e">
        <f>+GETPIVOTDATA("% Completion",Pivot!#REF!,"Status","Not Started","Fiscal Year",2021,"Fiscal Quarter","Q1")</f>
        <v>#REF!</v>
      </c>
      <c r="E23" s="58" t="e">
        <f>+GETPIVOTDATA("% Completion",Pivot!#REF!,"Status","In Progress","Fiscal Year",2021,"Fiscal Quarter","Q1")</f>
        <v>#REF!</v>
      </c>
      <c r="F23" s="58">
        <v>0</v>
      </c>
      <c r="G23" s="58">
        <v>0</v>
      </c>
      <c r="H23" s="58" t="e">
        <f>+GETPIVOTDATA("% Completion",Pivot!#REF!,"Status","Complete","Fiscal Year",2021,"Fiscal Quarter","Q1")</f>
        <v>#REF!</v>
      </c>
      <c r="I23" s="58" t="e">
        <f>SUM(D23:H23)</f>
        <v>#REF!</v>
      </c>
      <c r="J23" s="59"/>
      <c r="K23" s="58" t="e">
        <f>+Pivot!#REF!</f>
        <v>#REF!</v>
      </c>
      <c r="M23" s="55" t="e">
        <f t="shared" ref="M23:M27" si="22">+I23/K23</f>
        <v>#REF!</v>
      </c>
      <c r="O23" s="58">
        <f>+GETPIVOTDATA("Status",Pivot!$A$3,"Status","Not Started","Fiscal Year",2021,"Fiscal Quarter","Q1")</f>
        <v>1</v>
      </c>
      <c r="P23" s="58">
        <f>+GETPIVOTDATA("Status",Pivot!$A$3,"Status","In Progress","Fiscal Year",2021,"Fiscal Quarter","Q1")</f>
        <v>1</v>
      </c>
      <c r="Q23" s="58">
        <v>0</v>
      </c>
      <c r="R23" s="58">
        <v>0</v>
      </c>
      <c r="S23" s="58">
        <f>+GETPIVOTDATA("Status",Pivot!$A$3,"Status","Complete","Fiscal Year",2021,"Fiscal Quarter","Q1")</f>
        <v>0</v>
      </c>
      <c r="T23" s="58">
        <f>SUM(O23:S23)</f>
        <v>2</v>
      </c>
    </row>
    <row r="24" spans="2:20" x14ac:dyDescent="0.25">
      <c r="B24" s="51"/>
      <c r="C24" t="s">
        <v>182</v>
      </c>
      <c r="D24" s="58" t="e">
        <f>+GETPIVOTDATA("% Completion",Pivot!#REF!,"Status","Not Started","Fiscal Year",2021,"Fiscal Quarter","Q2")</f>
        <v>#REF!</v>
      </c>
      <c r="E24" s="58" t="e">
        <f>+GETPIVOTDATA("% Completion",Pivot!#REF!,"Status","In Progress","Fiscal Year",2021,"Fiscal Quarter","Q2")</f>
        <v>#REF!</v>
      </c>
      <c r="F24" s="58">
        <v>0</v>
      </c>
      <c r="G24" s="58">
        <v>0</v>
      </c>
      <c r="H24" s="58" t="e">
        <f>+GETPIVOTDATA("% Completion",Pivot!#REF!,"Status","Complete","Fiscal Year",2021,"Fiscal Quarter","Q2")</f>
        <v>#REF!</v>
      </c>
      <c r="I24" s="58" t="e">
        <f t="shared" ref="I24:I26" si="23">SUM(D24:H24)</f>
        <v>#REF!</v>
      </c>
      <c r="J24" s="59"/>
      <c r="K24" s="58" t="e">
        <f>+Pivot!#REF!</f>
        <v>#REF!</v>
      </c>
      <c r="M24" s="55" t="e">
        <f t="shared" si="22"/>
        <v>#REF!</v>
      </c>
      <c r="O24" s="58">
        <f>+GETPIVOTDATA("Status",Pivot!$A$3,"Status","Not Started","Fiscal Year",2021,"Fiscal Quarter","Q2")</f>
        <v>2</v>
      </c>
      <c r="P24" s="58">
        <f>+GETPIVOTDATA("Status",Pivot!$A$3,"Status","In Progress","Fiscal Year",2021,"Fiscal Quarter","Q2")</f>
        <v>0</v>
      </c>
      <c r="Q24" s="58">
        <v>0</v>
      </c>
      <c r="R24" s="58">
        <v>0</v>
      </c>
      <c r="S24" s="58">
        <f>+GETPIVOTDATA("Status",Pivot!$A$3,"Status","Complete","Fiscal Year",2021,"Fiscal Quarter","Q2")</f>
        <v>0</v>
      </c>
      <c r="T24" s="58">
        <f t="shared" ref="T24:T26" si="24">SUM(O24:S24)</f>
        <v>2</v>
      </c>
    </row>
    <row r="25" spans="2:20" x14ac:dyDescent="0.25">
      <c r="B25" s="51"/>
      <c r="C25" t="s">
        <v>183</v>
      </c>
      <c r="D25" s="58">
        <v>0</v>
      </c>
      <c r="E25" s="58">
        <v>0</v>
      </c>
      <c r="F25" s="58">
        <v>0</v>
      </c>
      <c r="G25" s="58">
        <v>0</v>
      </c>
      <c r="H25" s="58">
        <v>0</v>
      </c>
      <c r="I25" s="58">
        <f t="shared" si="23"/>
        <v>0</v>
      </c>
      <c r="J25" s="59"/>
      <c r="K25" s="58">
        <v>0</v>
      </c>
      <c r="M25" s="55">
        <v>0</v>
      </c>
      <c r="O25" s="58">
        <v>0</v>
      </c>
      <c r="P25" s="58">
        <v>0</v>
      </c>
      <c r="Q25" s="58">
        <v>0</v>
      </c>
      <c r="R25" s="58">
        <v>0</v>
      </c>
      <c r="S25" s="58">
        <v>0</v>
      </c>
      <c r="T25" s="58">
        <f t="shared" si="24"/>
        <v>0</v>
      </c>
    </row>
    <row r="26" spans="2:20" x14ac:dyDescent="0.25">
      <c r="B26" s="51"/>
      <c r="C26" t="s">
        <v>184</v>
      </c>
      <c r="D26" s="58" t="e">
        <f>+GETPIVOTDATA("% Completion",Pivot!#REF!,"Status","Not Started","Fiscal Year",2021,"Fiscal Quarter","Q4")</f>
        <v>#REF!</v>
      </c>
      <c r="E26" s="58" t="e">
        <f>+GETPIVOTDATA("% Completion",Pivot!#REF!,"Status","In Progress","Fiscal Year",2021,"Fiscal Quarter","Q4")</f>
        <v>#REF!</v>
      </c>
      <c r="F26" s="58">
        <v>0</v>
      </c>
      <c r="G26" s="58">
        <v>0</v>
      </c>
      <c r="H26" s="58" t="e">
        <f>+GETPIVOTDATA("% Completion",Pivot!#REF!,"Status","Complete","Fiscal Year",2021,"Fiscal Quarter","Q4")</f>
        <v>#REF!</v>
      </c>
      <c r="I26" s="58" t="e">
        <f t="shared" si="23"/>
        <v>#REF!</v>
      </c>
      <c r="J26" s="59"/>
      <c r="K26" s="58" t="e">
        <f>+Pivot!#REF!</f>
        <v>#REF!</v>
      </c>
      <c r="M26" s="55" t="e">
        <f t="shared" si="22"/>
        <v>#REF!</v>
      </c>
      <c r="O26" s="58">
        <f>+GETPIVOTDATA("Status",Pivot!$A$3,"Status","Not Started","Fiscal Year",2021,"Fiscal Quarter","Q4")</f>
        <v>1</v>
      </c>
      <c r="P26" s="58">
        <f>+GETPIVOTDATA("Status",Pivot!$A$3,"Status","In Progress","Fiscal Year",2021,"Fiscal Quarter","Q4")</f>
        <v>2</v>
      </c>
      <c r="Q26" s="58">
        <v>0</v>
      </c>
      <c r="R26" s="58">
        <v>0</v>
      </c>
      <c r="S26" s="58">
        <f>+GETPIVOTDATA("Status",Pivot!$A$3,"Status","Complete","Fiscal Year",2021,"Fiscal Quarter","Q4")</f>
        <v>0</v>
      </c>
      <c r="T26" s="58">
        <f t="shared" si="24"/>
        <v>3</v>
      </c>
    </row>
    <row r="27" spans="2:20" x14ac:dyDescent="0.25">
      <c r="B27" s="51"/>
      <c r="D27" s="60" t="e">
        <f>SUM(D23:D26)</f>
        <v>#REF!</v>
      </c>
      <c r="E27" s="60" t="e">
        <f t="shared" ref="E27" si="25">SUM(E23:E26)</f>
        <v>#REF!</v>
      </c>
      <c r="F27" s="60">
        <f t="shared" ref="F27" si="26">SUM(F23:F26)</f>
        <v>0</v>
      </c>
      <c r="G27" s="60">
        <f t="shared" ref="G27" si="27">SUM(G23:G26)</f>
        <v>0</v>
      </c>
      <c r="H27" s="60" t="e">
        <f t="shared" ref="H27" si="28">SUM(H23:H26)</f>
        <v>#REF!</v>
      </c>
      <c r="I27" s="60" t="e">
        <f t="shared" ref="I27:K27" si="29">SUM(I23:I26)</f>
        <v>#REF!</v>
      </c>
      <c r="J27" s="59"/>
      <c r="K27" s="60" t="e">
        <f t="shared" si="29"/>
        <v>#REF!</v>
      </c>
      <c r="M27" s="57" t="e">
        <f t="shared" si="22"/>
        <v>#REF!</v>
      </c>
      <c r="O27" s="60">
        <f>SUM(O23:O26)</f>
        <v>4</v>
      </c>
      <c r="P27" s="60">
        <f t="shared" ref="P27" si="30">SUM(P23:P26)</f>
        <v>3</v>
      </c>
      <c r="Q27" s="60">
        <f t="shared" ref="Q27" si="31">SUM(Q23:Q26)</f>
        <v>0</v>
      </c>
      <c r="R27" s="60">
        <f t="shared" ref="R27" si="32">SUM(R23:R26)</f>
        <v>0</v>
      </c>
      <c r="S27" s="60">
        <f t="shared" ref="S27" si="33">SUM(S23:S26)</f>
        <v>0</v>
      </c>
      <c r="T27" s="60">
        <f t="shared" ref="T27" si="34">SUM(T23:T26)</f>
        <v>7</v>
      </c>
    </row>
    <row r="28" spans="2:20" x14ac:dyDescent="0.25">
      <c r="B28" s="51"/>
      <c r="D28" s="61"/>
      <c r="E28" s="61"/>
      <c r="F28" s="61"/>
      <c r="G28" s="61"/>
      <c r="H28" s="61"/>
      <c r="I28" s="61"/>
      <c r="J28" s="59"/>
      <c r="K28" s="61"/>
      <c r="O28" s="61"/>
      <c r="P28" s="61"/>
      <c r="Q28" s="61"/>
      <c r="R28" s="61"/>
      <c r="S28" s="61"/>
      <c r="T28" s="61"/>
    </row>
    <row r="29" spans="2:20" x14ac:dyDescent="0.25">
      <c r="B29" s="51">
        <v>2022</v>
      </c>
      <c r="D29" s="61"/>
      <c r="E29" s="61"/>
      <c r="F29" s="61"/>
      <c r="G29" s="61"/>
      <c r="H29" s="61"/>
      <c r="I29" s="61"/>
      <c r="J29" s="59"/>
      <c r="K29" s="61"/>
      <c r="O29" s="61"/>
      <c r="P29" s="61"/>
      <c r="Q29" s="61"/>
      <c r="R29" s="61"/>
      <c r="S29" s="61"/>
      <c r="T29" s="61"/>
    </row>
    <row r="30" spans="2:20" x14ac:dyDescent="0.25">
      <c r="B30" s="51"/>
      <c r="C30" t="s">
        <v>181</v>
      </c>
      <c r="D30" s="58">
        <v>0</v>
      </c>
      <c r="E30" s="58">
        <v>0</v>
      </c>
      <c r="F30" s="58">
        <v>0</v>
      </c>
      <c r="G30" s="58">
        <v>0</v>
      </c>
      <c r="H30" s="58">
        <v>0</v>
      </c>
      <c r="I30" s="58">
        <v>0</v>
      </c>
      <c r="J30" s="59"/>
      <c r="K30" s="58">
        <v>0</v>
      </c>
      <c r="M30" s="55">
        <v>0</v>
      </c>
      <c r="O30" s="58">
        <v>0</v>
      </c>
      <c r="P30" s="58">
        <v>0</v>
      </c>
      <c r="Q30" s="58">
        <v>0</v>
      </c>
      <c r="R30" s="58">
        <v>0</v>
      </c>
      <c r="S30" s="58">
        <v>0</v>
      </c>
      <c r="T30" s="58">
        <v>0</v>
      </c>
    </row>
    <row r="31" spans="2:20" x14ac:dyDescent="0.25">
      <c r="B31" s="51"/>
      <c r="C31" t="s">
        <v>182</v>
      </c>
      <c r="D31" s="58">
        <v>0</v>
      </c>
      <c r="E31" s="58">
        <v>0</v>
      </c>
      <c r="F31" s="58">
        <v>0</v>
      </c>
      <c r="G31" s="58">
        <v>0</v>
      </c>
      <c r="H31" s="58">
        <v>0</v>
      </c>
      <c r="I31" s="58">
        <v>0</v>
      </c>
      <c r="J31" s="59"/>
      <c r="K31" s="58">
        <v>0</v>
      </c>
      <c r="M31" s="55">
        <v>0</v>
      </c>
      <c r="O31" s="58">
        <v>0</v>
      </c>
      <c r="P31" s="58">
        <v>0</v>
      </c>
      <c r="Q31" s="58">
        <v>0</v>
      </c>
      <c r="R31" s="58">
        <v>0</v>
      </c>
      <c r="S31" s="58">
        <v>0</v>
      </c>
      <c r="T31" s="58">
        <v>0</v>
      </c>
    </row>
    <row r="32" spans="2:20" x14ac:dyDescent="0.25">
      <c r="B32" s="51"/>
      <c r="C32" t="s">
        <v>183</v>
      </c>
      <c r="D32" s="58">
        <v>0</v>
      </c>
      <c r="E32" s="58">
        <v>0</v>
      </c>
      <c r="F32" s="58">
        <v>0</v>
      </c>
      <c r="G32" s="58">
        <v>0</v>
      </c>
      <c r="H32" s="58">
        <v>0</v>
      </c>
      <c r="I32" s="58">
        <v>0</v>
      </c>
      <c r="J32" s="59"/>
      <c r="K32" s="58">
        <v>0</v>
      </c>
      <c r="M32" s="55">
        <v>0</v>
      </c>
      <c r="O32" s="58">
        <v>0</v>
      </c>
      <c r="P32" s="58">
        <v>0</v>
      </c>
      <c r="Q32" s="58">
        <v>0</v>
      </c>
      <c r="R32" s="58">
        <v>0</v>
      </c>
      <c r="S32" s="58">
        <v>0</v>
      </c>
      <c r="T32" s="58">
        <v>0</v>
      </c>
    </row>
    <row r="33" spans="2:20" x14ac:dyDescent="0.25">
      <c r="B33" s="51"/>
      <c r="C33" t="s">
        <v>184</v>
      </c>
      <c r="D33" s="58" t="e">
        <f>+GETPIVOTDATA("% Completion",Pivot!#REF!,"Status","Not Started","Fiscal Year",2022,"Fiscal Quarter","Q4")</f>
        <v>#REF!</v>
      </c>
      <c r="E33" s="58" t="e">
        <f>+GETPIVOTDATA("% Completion",Pivot!#REF!,"Status","In Progress","Fiscal Year",2022,"Fiscal Quarter","Q4")</f>
        <v>#REF!</v>
      </c>
      <c r="F33" s="58">
        <v>0</v>
      </c>
      <c r="G33" s="58">
        <v>0</v>
      </c>
      <c r="H33" s="58" t="e">
        <f>+GETPIVOTDATA("% Completion",Pivot!#REF!,"Status","Complete","Fiscal Year",2022,"Fiscal Quarter","Q4")</f>
        <v>#REF!</v>
      </c>
      <c r="I33" s="58" t="e">
        <f t="shared" ref="I33" si="35">SUM(D33:H33)</f>
        <v>#REF!</v>
      </c>
      <c r="J33" s="59"/>
      <c r="K33" s="58" t="e">
        <f>+Pivot!#REF!</f>
        <v>#REF!</v>
      </c>
      <c r="M33" s="55" t="e">
        <f t="shared" ref="M33:M34" si="36">+I33/K33</f>
        <v>#REF!</v>
      </c>
      <c r="O33" s="58">
        <f>+GETPIVOTDATA("Status",Pivot!$A$3,"Status","Not Started","Fiscal Year",2022,"Fiscal Quarter","Q4")</f>
        <v>0</v>
      </c>
      <c r="P33" s="58">
        <f>+GETPIVOTDATA("Status",Pivot!$A$3,"Status","In Progress","Fiscal Year",2022,"Fiscal Quarter","Q4")</f>
        <v>0</v>
      </c>
      <c r="Q33" s="58">
        <v>0</v>
      </c>
      <c r="R33" s="58">
        <v>0</v>
      </c>
      <c r="S33" s="58">
        <f>+GETPIVOTDATA("Status",Pivot!$A$3,"Status","Complete","Fiscal Year",2022,"Fiscal Quarter","Q4")</f>
        <v>1</v>
      </c>
      <c r="T33" s="58">
        <f t="shared" ref="T33" si="37">SUM(O33:S33)</f>
        <v>1</v>
      </c>
    </row>
    <row r="34" spans="2:20" x14ac:dyDescent="0.25">
      <c r="B34" s="51"/>
      <c r="D34" s="60" t="e">
        <f>SUM(D30:D33)</f>
        <v>#REF!</v>
      </c>
      <c r="E34" s="60" t="e">
        <f t="shared" ref="E34" si="38">SUM(E30:E33)</f>
        <v>#REF!</v>
      </c>
      <c r="F34" s="60">
        <f t="shared" ref="F34" si="39">SUM(F30:F33)</f>
        <v>0</v>
      </c>
      <c r="G34" s="60">
        <f t="shared" ref="G34" si="40">SUM(G30:G33)</f>
        <v>0</v>
      </c>
      <c r="H34" s="60" t="e">
        <f t="shared" ref="H34" si="41">SUM(H30:H33)</f>
        <v>#REF!</v>
      </c>
      <c r="I34" s="60" t="e">
        <f t="shared" ref="I34:K34" si="42">SUM(I30:I33)</f>
        <v>#REF!</v>
      </c>
      <c r="J34" s="59"/>
      <c r="K34" s="60" t="e">
        <f t="shared" si="42"/>
        <v>#REF!</v>
      </c>
      <c r="M34" s="57" t="e">
        <f t="shared" si="36"/>
        <v>#REF!</v>
      </c>
      <c r="O34" s="60">
        <f>SUM(O30:O33)</f>
        <v>0</v>
      </c>
      <c r="P34" s="60">
        <f t="shared" ref="P34" si="43">SUM(P30:P33)</f>
        <v>0</v>
      </c>
      <c r="Q34" s="60">
        <f t="shared" ref="Q34" si="44">SUM(Q30:Q33)</f>
        <v>0</v>
      </c>
      <c r="R34" s="60">
        <f t="shared" ref="R34" si="45">SUM(R30:R33)</f>
        <v>0</v>
      </c>
      <c r="S34" s="60">
        <f t="shared" ref="S34" si="46">SUM(S30:S33)</f>
        <v>1</v>
      </c>
      <c r="T34" s="60">
        <f t="shared" ref="T34" si="47">SUM(T30:T33)</f>
        <v>1</v>
      </c>
    </row>
    <row r="35" spans="2:20" x14ac:dyDescent="0.25">
      <c r="B35" s="51"/>
      <c r="D35" s="61"/>
      <c r="E35" s="61"/>
      <c r="F35" s="61"/>
      <c r="G35" s="61"/>
      <c r="H35" s="61"/>
      <c r="I35" s="61"/>
      <c r="J35" s="59"/>
      <c r="K35" s="61"/>
      <c r="O35" s="61"/>
      <c r="P35" s="61"/>
      <c r="Q35" s="61"/>
      <c r="R35" s="61"/>
      <c r="S35" s="61"/>
      <c r="T35" s="61"/>
    </row>
    <row r="36" spans="2:20" x14ac:dyDescent="0.25">
      <c r="B36" s="51" t="s">
        <v>189</v>
      </c>
      <c r="D36" s="58" t="e">
        <f>+GETPIVOTDATA("% Completion",Pivot!#REF!,"Status","Not Started","Fiscal Year",,"Fiscal Quarter",)</f>
        <v>#REF!</v>
      </c>
      <c r="E36" s="58" t="e">
        <f>+GETPIVOTDATA("% Completion",Pivot!#REF!,"Status","In Progress","Fiscal Year",,"Fiscal Quarter",)</f>
        <v>#REF!</v>
      </c>
      <c r="F36" s="58">
        <v>0</v>
      </c>
      <c r="G36" s="58">
        <v>0</v>
      </c>
      <c r="H36" s="58" t="e">
        <f>+GETPIVOTDATA("% Completion",Pivot!#REF!,"Status","Complete","Fiscal Year",,"Fiscal Quarter",)</f>
        <v>#REF!</v>
      </c>
      <c r="I36" s="58" t="e">
        <f t="shared" ref="I36" si="48">SUM(D36:H36)</f>
        <v>#REF!</v>
      </c>
      <c r="J36" s="59"/>
      <c r="K36" s="58" t="e">
        <f>+Pivot!#REF!</f>
        <v>#REF!</v>
      </c>
      <c r="M36" s="55" t="e">
        <f>+I36/K36</f>
        <v>#REF!</v>
      </c>
      <c r="O36" s="58">
        <f>+GETPIVOTDATA("Status",Pivot!$A$3,"Status","Not Started","Fiscal Year",,"Fiscal Quarter",)</f>
        <v>9</v>
      </c>
      <c r="P36" s="58">
        <f>+GETPIVOTDATA("Status",Pivot!$A$3,"Status","In Progress","Fiscal Year",,"Fiscal Quarter",)</f>
        <v>5</v>
      </c>
      <c r="Q36" s="58">
        <v>0</v>
      </c>
      <c r="R36" s="58">
        <v>0</v>
      </c>
      <c r="S36" s="58">
        <f>+GETPIVOTDATA("Status",Pivot!$A$3,"Status","Complete","Fiscal Year",,"Fiscal Quarter",)</f>
        <v>1</v>
      </c>
      <c r="T36" s="58">
        <f t="shared" ref="T36" si="49">SUM(O36:S36)</f>
        <v>15</v>
      </c>
    </row>
    <row r="37" spans="2:20" x14ac:dyDescent="0.25">
      <c r="D37" s="61"/>
      <c r="E37" s="61"/>
      <c r="F37" s="61"/>
      <c r="G37" s="61"/>
      <c r="H37" s="61"/>
      <c r="I37" s="61"/>
      <c r="J37" s="59"/>
      <c r="K37" s="61"/>
      <c r="O37" s="61"/>
      <c r="P37" s="61"/>
      <c r="Q37" s="61"/>
      <c r="R37" s="61"/>
      <c r="S37" s="61"/>
      <c r="T37" s="61"/>
    </row>
    <row r="38" spans="2:20" x14ac:dyDescent="0.25">
      <c r="B38" s="51" t="s">
        <v>190</v>
      </c>
      <c r="D38" s="58" t="e">
        <f>+D36+D27+D20+D13+D34</f>
        <v>#REF!</v>
      </c>
      <c r="E38" s="58" t="e">
        <f t="shared" ref="E38:K38" si="50">+E36+E27+E20+E13+E34</f>
        <v>#REF!</v>
      </c>
      <c r="F38" s="58">
        <f t="shared" si="50"/>
        <v>0</v>
      </c>
      <c r="G38" s="58">
        <f t="shared" si="50"/>
        <v>0</v>
      </c>
      <c r="H38" s="58" t="e">
        <f t="shared" si="50"/>
        <v>#REF!</v>
      </c>
      <c r="I38" s="58" t="e">
        <f t="shared" si="50"/>
        <v>#REF!</v>
      </c>
      <c r="J38" s="59"/>
      <c r="K38" s="58" t="e">
        <f t="shared" si="50"/>
        <v>#REF!</v>
      </c>
      <c r="M38" s="55" t="e">
        <f>+I38/K38</f>
        <v>#REF!</v>
      </c>
      <c r="O38" s="58">
        <f t="shared" ref="O38:T38" si="51">+O36+O27+O20+O13+O34</f>
        <v>20</v>
      </c>
      <c r="P38" s="58">
        <f t="shared" si="51"/>
        <v>16</v>
      </c>
      <c r="Q38" s="58">
        <f t="shared" si="51"/>
        <v>0</v>
      </c>
      <c r="R38" s="58">
        <f t="shared" si="51"/>
        <v>0</v>
      </c>
      <c r="S38" s="58">
        <f t="shared" si="51"/>
        <v>13</v>
      </c>
      <c r="T38" s="58">
        <f t="shared" si="51"/>
        <v>49</v>
      </c>
    </row>
    <row r="39" spans="2:20" x14ac:dyDescent="0.25">
      <c r="B39" s="51"/>
      <c r="D39" s="62"/>
      <c r="E39" s="62"/>
      <c r="F39" s="62"/>
      <c r="G39" s="62"/>
      <c r="H39" s="62"/>
      <c r="I39" s="62"/>
      <c r="J39" s="59"/>
      <c r="K39" s="62"/>
      <c r="M39" s="63"/>
    </row>
  </sheetData>
  <mergeCells count="2">
    <mergeCell ref="D6:M6"/>
    <mergeCell ref="O6:T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7</vt:i4>
      </vt:variant>
    </vt:vector>
  </HeadingPairs>
  <TitlesOfParts>
    <vt:vector size="25" baseType="lpstr">
      <vt:lpstr>Cover</vt:lpstr>
      <vt:lpstr>The PDM X</vt:lpstr>
      <vt:lpstr>Strategic Plan Alignment</vt:lpstr>
      <vt:lpstr>Approach</vt:lpstr>
      <vt:lpstr>Matrix</vt:lpstr>
      <vt:lpstr>Review Inputs</vt:lpstr>
      <vt:lpstr>Strategic Matrix</vt:lpstr>
      <vt:lpstr>Pivot</vt:lpstr>
      <vt:lpstr>Dashboard</vt:lpstr>
      <vt:lpstr>Drop Downs</vt:lpstr>
      <vt:lpstr>CPUP Finance</vt:lpstr>
      <vt:lpstr>UPENN Finance</vt:lpstr>
      <vt:lpstr>Operations</vt:lpstr>
      <vt:lpstr>Strategy &amp; Business Development</vt:lpstr>
      <vt:lpstr>Define Strategies</vt:lpstr>
      <vt:lpstr>Review &amp; Adjust</vt:lpstr>
      <vt:lpstr>Not Prioritized</vt:lpstr>
      <vt:lpstr>Close</vt:lpstr>
      <vt:lpstr>check</vt:lpstr>
      <vt:lpstr>OrganizingPrinciple</vt:lpstr>
      <vt:lpstr>Quarter</vt:lpstr>
      <vt:lpstr>Status</vt:lpstr>
      <vt:lpstr>StrategicGoal</vt:lpstr>
      <vt:lpstr>Year</vt:lpstr>
      <vt:lpstr>YesNo</vt:lpstr>
    </vt:vector>
  </TitlesOfParts>
  <Company>Penn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Andujar, Ronald C</dc:creator>
  <cp:lastModifiedBy>Andujar, Ronald C</cp:lastModifiedBy>
  <cp:lastPrinted>2019-04-26T17:21:12Z</cp:lastPrinted>
  <dcterms:created xsi:type="dcterms:W3CDTF">2019-04-25T17:45:27Z</dcterms:created>
  <dcterms:modified xsi:type="dcterms:W3CDTF">2023-06-22T16:11:52Z</dcterms:modified>
</cp:coreProperties>
</file>